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Мой расчёт" sheetId="1" state="visible" r:id="rId1"/>
    <sheet name="Ставки 2026" sheetId="2" state="visible" r:id="rId2"/>
    <sheet name="Пример" sheetId="3" state="visible" r:id="rId3"/>
  </sheets>
  <definedNames>
    <definedName name="FOT_MROT">'Ставки 2026'!$C$7</definedName>
    <definedName name="FOT_MROT15">'Ставки 2026'!$C$8</definedName>
    <definedName name="FOT_PREDBAZA">'Ставки 2026'!$C$9</definedName>
    <definedName name="FOT_REZHIMY">'Ставки 2026'!$B$13:$F$16</definedName>
    <definedName name="_xlnm.Print_Area" localSheetId="0">'Мой расчёт'!$A$1:$J$29</definedName>
    <definedName name="_xlnm.Print_Area" localSheetId="1">'Ставки 2026'!$A$1:$G$19</definedName>
    <definedName name="_xlnm.Print_Area" localSheetId="2">'Пример'!$A$1:$J$29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&quot;%&quot;"/>
    <numFmt numFmtId="165" formatCode="#,##0\ &quot;₽&quot;;[Red]\-#,##0\ &quot;₽&quot;"/>
    <numFmt numFmtId="166" formatCode="0.0"/>
  </numFmts>
  <fonts count="1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C9D6F5"/>
      <sz val="11"/>
    </font>
    <font>
      <name val="Calibri"/>
      <b val="1"/>
      <color rgb="008FB8FF"/>
      <sz val="10.5"/>
      <u val="single"/>
    </font>
    <font>
      <name val="Calibri"/>
      <color rgb="007E9BE0"/>
      <sz val="8.5"/>
    </font>
    <font>
      <name val="Calibri"/>
      <b val="1"/>
      <color rgb="000F1C4D"/>
      <sz val="11.5"/>
    </font>
    <font>
      <name val="Calibri"/>
      <b val="1"/>
      <color rgb="000F1C4D"/>
      <sz val="12"/>
    </font>
    <font>
      <name val="Calibri"/>
      <b val="1"/>
      <color rgb="000F1C4D"/>
      <sz val="13"/>
    </font>
    <font>
      <name val="Calibri"/>
      <b val="1"/>
      <color rgb="00FFFFFF"/>
      <sz val="10"/>
    </font>
    <font>
      <name val="Calibri"/>
      <color rgb="000F1C4D"/>
      <sz val="11"/>
    </font>
    <font>
      <name val="Calibri"/>
      <b val="1"/>
      <color rgb="000F1C4D"/>
      <sz val="11"/>
    </font>
    <font>
      <name val="Calibri"/>
      <b val="1"/>
      <color rgb="005F667F"/>
      <sz val="11"/>
    </font>
    <font>
      <name val="Calibri"/>
      <b val="1"/>
      <color rgb="002951CA"/>
      <sz val="11"/>
    </font>
    <font>
      <name val="Calibri"/>
      <b val="1"/>
      <color rgb="002951CA"/>
      <sz val="13"/>
    </font>
    <font>
      <name val="Calibri"/>
      <color rgb="000F1C4D"/>
      <sz val="11.5"/>
    </font>
    <font>
      <name val="Calibri"/>
      <i val="1"/>
      <color rgb="005F667F"/>
      <sz val="10.5"/>
    </font>
    <font>
      <name val="Calibri"/>
      <b val="1"/>
      <color rgb="00FFFFFF"/>
      <sz val="13"/>
    </font>
    <font>
      <name val="Calibri"/>
      <color rgb="00D8E2F8"/>
      <sz val="10.5"/>
    </font>
    <font>
      <name val="Calibri"/>
      <b val="1"/>
      <color rgb="008FB8FF"/>
      <sz val="12"/>
      <u val="single"/>
    </font>
  </fonts>
  <fills count="7">
    <fill>
      <patternFill/>
    </fill>
    <fill>
      <patternFill patternType="gray125"/>
    </fill>
    <fill>
      <patternFill patternType="solid">
        <fgColor rgb="000F1C4D"/>
      </patternFill>
    </fill>
    <fill>
      <patternFill patternType="solid">
        <fgColor rgb="000260E8"/>
      </patternFill>
    </fill>
    <fill>
      <patternFill patternType="solid">
        <fgColor rgb="00FFF4D2"/>
      </patternFill>
    </fill>
    <fill>
      <patternFill patternType="solid">
        <fgColor rgb="002951CA"/>
      </patternFill>
    </fill>
    <fill>
      <patternFill patternType="solid">
        <fgColor rgb="00E8EEFB"/>
      </patternFill>
    </fill>
  </fills>
  <borders count="3">
    <border>
      <left/>
      <right/>
      <top/>
      <bottom/>
      <diagonal/>
    </border>
    <border>
      <left style="thin">
        <color rgb="00E8B93B"/>
      </left>
      <right style="thin">
        <color rgb="00E8B93B"/>
      </right>
      <top style="thin">
        <color rgb="00E8B93B"/>
      </top>
      <bottom style="thin">
        <color rgb="00E8B93B"/>
      </bottom>
    </border>
    <border>
      <bottom style="thin">
        <color rgb="00D6DDEE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center" indent="1"/>
    </xf>
    <xf numFmtId="0" fontId="3" fillId="2" borderId="0" applyAlignment="1" pivotButton="0" quotePrefix="0" xfId="0">
      <alignment vertical="center" indent="1"/>
    </xf>
    <xf numFmtId="0" fontId="4" fillId="2" borderId="0" applyAlignment="1" pivotButton="0" quotePrefix="0" xfId="0">
      <alignment horizontal="right" vertical="center"/>
    </xf>
    <xf numFmtId="0" fontId="0" fillId="3" borderId="0" pivotButton="0" quotePrefix="0" xfId="0"/>
    <xf numFmtId="0" fontId="5" fillId="0" borderId="0" applyAlignment="1" pivotButton="0" quotePrefix="0" xfId="0">
      <alignment vertical="center" wrapText="1"/>
    </xf>
    <xf numFmtId="0" fontId="6" fillId="4" borderId="1" applyAlignment="1" pivotButton="0" quotePrefix="0" xfId="0">
      <alignment horizontal="left" vertical="center" indent="1"/>
    </xf>
    <xf numFmtId="164" fontId="6" fillId="4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 wrapText="1"/>
    </xf>
    <xf numFmtId="0" fontId="8" fillId="5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vertical="center" indent="1"/>
    </xf>
    <xf numFmtId="3" fontId="9" fillId="4" borderId="1" applyAlignment="1" pivotButton="0" quotePrefix="0" xfId="0">
      <alignment horizontal="center" vertical="center"/>
    </xf>
    <xf numFmtId="165" fontId="9" fillId="4" borderId="1" applyAlignment="1" pivotButton="0" quotePrefix="0" xfId="0">
      <alignment horizontal="right" vertical="center"/>
    </xf>
    <xf numFmtId="0" fontId="9" fillId="4" borderId="1" applyAlignment="1" pivotButton="0" quotePrefix="0" xfId="0">
      <alignment horizontal="center" vertical="center"/>
    </xf>
    <xf numFmtId="165" fontId="10" fillId="0" borderId="2" applyAlignment="1" pivotButton="0" quotePrefix="0" xfId="0">
      <alignment horizontal="right" vertical="center"/>
    </xf>
    <xf numFmtId="165" fontId="11" fillId="0" borderId="2" applyAlignment="1" pivotButton="0" quotePrefix="0" xfId="0">
      <alignment horizontal="right" vertical="center"/>
    </xf>
    <xf numFmtId="165" fontId="12" fillId="0" borderId="2" applyAlignment="1" pivotButton="0" quotePrefix="0" xfId="0">
      <alignment horizontal="right" vertical="center"/>
    </xf>
    <xf numFmtId="0" fontId="5" fillId="6" borderId="0" applyAlignment="1" pivotButton="0" quotePrefix="0" xfId="0">
      <alignment vertical="center" wrapText="1"/>
    </xf>
    <xf numFmtId="3" fontId="10" fillId="6" borderId="0" applyAlignment="1" pivotButton="0" quotePrefix="0" xfId="0">
      <alignment horizontal="right" vertical="center"/>
    </xf>
    <xf numFmtId="0" fontId="0" fillId="6" borderId="0" pivotButton="0" quotePrefix="0" xfId="0"/>
    <xf numFmtId="165" fontId="10" fillId="6" borderId="0" applyAlignment="1" pivotButton="0" quotePrefix="0" xfId="0">
      <alignment horizontal="right" vertical="center"/>
    </xf>
    <xf numFmtId="165" fontId="11" fillId="6" borderId="0" applyAlignment="1" pivotButton="0" quotePrefix="0" xfId="0">
      <alignment horizontal="right" vertical="center"/>
    </xf>
    <xf numFmtId="165" fontId="13" fillId="6" borderId="0" applyAlignment="1" pivotButton="0" quotePrefix="0" xfId="0">
      <alignment horizontal="right" vertical="center"/>
    </xf>
    <xf numFmtId="0" fontId="15" fillId="0" borderId="0" applyAlignment="1" pivotButton="0" quotePrefix="0" xfId="0">
      <alignment vertical="top" wrapText="1"/>
    </xf>
    <xf numFmtId="0" fontId="16" fillId="2" borderId="0" applyAlignment="1" pivotButton="0" quotePrefix="0" xfId="0">
      <alignment vertical="center" indent="1"/>
    </xf>
    <xf numFmtId="0" fontId="17" fillId="2" borderId="0" applyAlignment="1" pivotButton="0" quotePrefix="0" xfId="0">
      <alignment vertical="center" wrapText="1" indent="1"/>
    </xf>
    <xf numFmtId="0" fontId="18" fillId="2" borderId="0" applyAlignment="1" pivotButton="0" quotePrefix="0" xfId="0">
      <alignment vertical="center" indent="1"/>
    </xf>
    <xf numFmtId="0" fontId="14" fillId="0" borderId="0" applyAlignment="1" pivotButton="0" quotePrefix="0" xfId="0">
      <alignment vertical="center" wrapText="1"/>
    </xf>
    <xf numFmtId="165" fontId="6" fillId="0" borderId="0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 indent="1"/>
    </xf>
    <xf numFmtId="166" fontId="9" fillId="0" borderId="2" applyAlignment="1" pivotButton="0" quotePrefix="0" xfId="0">
      <alignment horizontal="center" vertical="center"/>
    </xf>
    <xf numFmtId="165" fontId="9" fillId="0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1715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1715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1</row>
      <rowOff>0</rowOff>
    </from>
    <ext cx="1171575" cy="2476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ntablo.ru/ai-services/fond-oplaty-truda/?utm_source=excel-shablon&amp;utm_medium=file&amp;utm_campaign=fond-oplaty-truda&amp;utm_content=calc" TargetMode="External" Id="rId1" /><Relationship Type="http://schemas.openxmlformats.org/officeDocument/2006/relationships/hyperlink" Target="https://fintablo.ru/features/pnl?utm_source=excel-shablon&amp;utm_medium=file&amp;utm_campaign=fond-oplaty-truda&amp;utm_content=product" TargetMode="External" Id="rId2" /><Relationship Type="http://schemas.openxmlformats.org/officeDocument/2006/relationships/drawing" Target="/xl/drawings/drawing1.xm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intablo.ru/ai-services/fond-oplaty-truda/?utm_source=excel-shablon&amp;utm_medium=file&amp;utm_campaign=fond-oplaty-truda&amp;utm_content=stavki" TargetMode="External" Id="rId1" /><Relationship Type="http://schemas.openxmlformats.org/officeDocument/2006/relationships/drawing" Target="/xl/drawings/drawing2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intablo.ru/ai-services/fond-oplaty-truda/?utm_source=excel-shablon&amp;utm_medium=file&amp;utm_campaign=fond-oplaty-truda&amp;utm_content=calc" TargetMode="External" Id="rId1" /><Relationship Type="http://schemas.openxmlformats.org/officeDocument/2006/relationships/hyperlink" Target="https://fintablo.ru/features/pnl?utm_source=excel-shablon&amp;utm_medium=file&amp;utm_campaign=fond-oplaty-truda&amp;utm_content=product" TargetMode="External" Id="rId2" /><Relationship Type="http://schemas.openxmlformats.org/officeDocument/2006/relationships/drawing" Target="/xl/drawings/drawing3.xml" Id="rId3" /></Relationships>
</file>

<file path=xl/worksheets/sheet1.xml><?xml version="1.0" encoding="utf-8"?>
<worksheet xmlns="http://schemas.openxmlformats.org/spreadsheetml/2006/main">
  <sheetPr>
    <tabColor rgb="002951CA"/>
    <outlinePr summaryBelow="1" summaryRight="1"/>
    <pageSetUpPr fitToPage="1"/>
  </sheetPr>
  <dimension ref="B2:I30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6" customWidth="1" min="2" max="2"/>
    <col width="9" customWidth="1" min="3" max="3"/>
    <col width="14" customWidth="1" min="4" max="4"/>
    <col width="8" customWidth="1" min="5" max="5"/>
    <col width="15" customWidth="1" min="6" max="6"/>
    <col width="15" customWidth="1" min="7" max="7"/>
    <col width="15" customWidth="1" min="8" max="8"/>
    <col width="16" customWidth="1" min="9" max="9"/>
    <col width="2.5" customWidth="1" min="10" max="10"/>
  </cols>
  <sheetData>
    <row r="1" ht="10" customHeight="1"/>
    <row r="2" ht="34" customHeight="1">
      <c r="B2" s="1" t="n"/>
      <c r="C2" s="1" t="n"/>
      <c r="D2" s="2" t="inlineStr">
        <is>
          <t>Фонд оплаты труда: стоимость за год</t>
        </is>
      </c>
    </row>
    <row r="3" ht="26" customHeight="1">
      <c r="B3" s="3" t="inlineStr">
        <is>
          <t>Заполните жёлтые ячейки. НДФЛ, взносы и стоимость посчитаются сами.</t>
        </is>
      </c>
    </row>
    <row r="4" ht="22" customHeight="1">
      <c r="B4" s="4" t="inlineStr">
        <is>
          <t>Открыть онлайн-калькулятор →</t>
        </is>
      </c>
      <c r="F4" s="5" t="inlineStr">
        <is>
          <t>ШАБЛОН · СТАВКИ 2026 · БЕЗ РЕГ.</t>
        </is>
      </c>
    </row>
    <row r="5" ht="3" customHeight="1">
      <c r="B5" s="6" t="n"/>
      <c r="C5" s="6" t="n"/>
      <c r="D5" s="6" t="n"/>
      <c r="E5" s="6" t="n"/>
      <c r="F5" s="6" t="n"/>
      <c r="G5" s="6" t="n"/>
      <c r="H5" s="6" t="n"/>
      <c r="I5" s="6" t="n"/>
    </row>
    <row r="7" ht="26" customHeight="1">
      <c r="B7" s="7" t="inlineStr">
        <is>
          <t>Режим взносов</t>
        </is>
      </c>
      <c r="D7" s="8" t="inlineStr">
        <is>
          <t>Общий тариф</t>
        </is>
      </c>
      <c r="F7" s="7" t="inlineStr">
        <is>
          <t>Травматизм, %</t>
        </is>
      </c>
      <c r="G7" s="9" t="n">
        <v>0.2</v>
      </c>
    </row>
    <row r="9" ht="24" customHeight="1">
      <c r="B9" s="10" t="inlineStr">
        <is>
          <t>Команда</t>
        </is>
      </c>
    </row>
    <row r="10" ht="30" customHeight="1">
      <c r="B10" s="11" t="inlineStr">
        <is>
          <t>Роль</t>
        </is>
      </c>
      <c r="C10" s="11" t="inlineStr">
        <is>
          <t>Кол-во</t>
        </is>
      </c>
      <c r="D10" s="11" t="inlineStr">
        <is>
          <t>Оклад в месяц</t>
        </is>
      </c>
      <c r="E10" s="11" t="inlineStr">
        <is>
          <t>Дир.</t>
        </is>
      </c>
      <c r="F10" s="11" t="inlineStr">
        <is>
          <t>Гросс за год</t>
        </is>
      </c>
      <c r="G10" s="11" t="inlineStr">
        <is>
          <t>НДФЛ за год</t>
        </is>
      </c>
      <c r="H10" s="11" t="inlineStr">
        <is>
          <t>Взносы за год</t>
        </is>
      </c>
      <c r="I10" s="11" t="inlineStr">
        <is>
          <t>Стоимость за год</t>
        </is>
      </c>
    </row>
    <row r="11" ht="20" customHeight="1">
      <c r="B11" s="12" t="inlineStr"/>
      <c r="C11" s="13" t="n"/>
      <c r="D11" s="14" t="n"/>
      <c r="E11" s="15" t="inlineStr"/>
      <c r="F11" s="16">
        <f>IF(N(C11)&gt;0,C11*D11*12,"")</f>
        <v/>
      </c>
      <c r="G11" s="17">
        <f>IF(N(C11)&gt;0,C11*(0.13*MIN(D11*12,2400000)+0.15*(MIN(D11*12,5000000)-MIN(D11*12,2400000))+0.18*(MIN(D11*12,20000000)-MIN(D11*12,5000000))+0.2*(MIN(D11*12,50000000)-MIN(D11*12,20000000))+0.22*MAX(0,D11*12-50000000)),"")</f>
        <v/>
      </c>
      <c r="H11" s="16">
        <f>IF(N(C11)&gt;0,C11*IF(VLOOKUP(D7,FOT_REZHIMY,2,FALSE)="предельная_база",MIN((IF(LOWER(E11)="да",MAX(D11,FOT_MROT),D11)*12),VLOOKUP(D7,FOT_REZHIMY,5,FALSE))*VLOOKUP(D7,FOT_REZHIMY,3,FALSE)/100+MAX(0,(IF(LOWER(E11)="да",MAX(D11,FOT_MROT),D11)*12)-VLOOKUP(D7,FOT_REZHIMY,5,FALSE))*VLOOKUP(D7,FOT_REZHIMY,4,FALSE)/100,12*(MIN(IF(LOWER(E11)="да",MAX(D11,FOT_MROT),D11),VLOOKUP(D7,FOT_REZHIMY,5,FALSE))*VLOOKUP(D7,FOT_REZHIMY,3,FALSE)/100+MAX(0,IF(LOWER(E11)="да",MAX(D11,FOT_MROT),D11)-VLOOKUP(D7,FOT_REZHIMY,5,FALSE))*VLOOKUP(D7,FOT_REZHIMY,4,FALSE)/100)),"")</f>
        <v/>
      </c>
      <c r="I11" s="18">
        <f>IF(N(C11)&gt;0,F11+H11+C11*(IF(LOWER(E11)="да",MAX(D11,FOT_MROT),D11)*12)*G7/100,"")</f>
        <v/>
      </c>
    </row>
    <row r="12" ht="20" customHeight="1">
      <c r="B12" s="12" t="inlineStr"/>
      <c r="C12" s="13" t="n"/>
      <c r="D12" s="14" t="n"/>
      <c r="E12" s="15" t="inlineStr"/>
      <c r="F12" s="16">
        <f>IF(N(C12)&gt;0,C12*D12*12,"")</f>
        <v/>
      </c>
      <c r="G12" s="17">
        <f>IF(N(C12)&gt;0,C12*(0.13*MIN(D12*12,2400000)+0.15*(MIN(D12*12,5000000)-MIN(D12*12,2400000))+0.18*(MIN(D12*12,20000000)-MIN(D12*12,5000000))+0.2*(MIN(D12*12,50000000)-MIN(D12*12,20000000))+0.22*MAX(0,D12*12-50000000)),"")</f>
        <v/>
      </c>
      <c r="H12" s="16">
        <f>IF(N(C12)&gt;0,C12*IF(VLOOKUP(D7,FOT_REZHIMY,2,FALSE)="предельная_база",MIN((IF(LOWER(E12)="да",MAX(D12,FOT_MROT),D12)*12),VLOOKUP(D7,FOT_REZHIMY,5,FALSE))*VLOOKUP(D7,FOT_REZHIMY,3,FALSE)/100+MAX(0,(IF(LOWER(E12)="да",MAX(D12,FOT_MROT),D12)*12)-VLOOKUP(D7,FOT_REZHIMY,5,FALSE))*VLOOKUP(D7,FOT_REZHIMY,4,FALSE)/100,12*(MIN(IF(LOWER(E12)="да",MAX(D12,FOT_MROT),D12),VLOOKUP(D7,FOT_REZHIMY,5,FALSE))*VLOOKUP(D7,FOT_REZHIMY,3,FALSE)/100+MAX(0,IF(LOWER(E12)="да",MAX(D12,FOT_MROT),D12)-VLOOKUP(D7,FOT_REZHIMY,5,FALSE))*VLOOKUP(D7,FOT_REZHIMY,4,FALSE)/100)),"")</f>
        <v/>
      </c>
      <c r="I12" s="18">
        <f>IF(N(C12)&gt;0,F12+H12+C12*(IF(LOWER(E12)="да",MAX(D12,FOT_MROT),D12)*12)*G7/100,"")</f>
        <v/>
      </c>
    </row>
    <row r="13" ht="20" customHeight="1">
      <c r="B13" s="12" t="inlineStr"/>
      <c r="C13" s="13" t="n"/>
      <c r="D13" s="14" t="n"/>
      <c r="E13" s="15" t="inlineStr"/>
      <c r="F13" s="16">
        <f>IF(N(C13)&gt;0,C13*D13*12,"")</f>
        <v/>
      </c>
      <c r="G13" s="17">
        <f>IF(N(C13)&gt;0,C13*(0.13*MIN(D13*12,2400000)+0.15*(MIN(D13*12,5000000)-MIN(D13*12,2400000))+0.18*(MIN(D13*12,20000000)-MIN(D13*12,5000000))+0.2*(MIN(D13*12,50000000)-MIN(D13*12,20000000))+0.22*MAX(0,D13*12-50000000)),"")</f>
        <v/>
      </c>
      <c r="H13" s="16">
        <f>IF(N(C13)&gt;0,C13*IF(VLOOKUP(D7,FOT_REZHIMY,2,FALSE)="предельная_база",MIN((IF(LOWER(E13)="да",MAX(D13,FOT_MROT),D13)*12),VLOOKUP(D7,FOT_REZHIMY,5,FALSE))*VLOOKUP(D7,FOT_REZHIMY,3,FALSE)/100+MAX(0,(IF(LOWER(E13)="да",MAX(D13,FOT_MROT),D13)*12)-VLOOKUP(D7,FOT_REZHIMY,5,FALSE))*VLOOKUP(D7,FOT_REZHIMY,4,FALSE)/100,12*(MIN(IF(LOWER(E13)="да",MAX(D13,FOT_MROT),D13),VLOOKUP(D7,FOT_REZHIMY,5,FALSE))*VLOOKUP(D7,FOT_REZHIMY,3,FALSE)/100+MAX(0,IF(LOWER(E13)="да",MAX(D13,FOT_MROT),D13)-VLOOKUP(D7,FOT_REZHIMY,5,FALSE))*VLOOKUP(D7,FOT_REZHIMY,4,FALSE)/100)),"")</f>
        <v/>
      </c>
      <c r="I13" s="18">
        <f>IF(N(C13)&gt;0,F13+H13+C13*(IF(LOWER(E13)="да",MAX(D13,FOT_MROT),D13)*12)*G7/100,"")</f>
        <v/>
      </c>
    </row>
    <row r="14" ht="20" customHeight="1">
      <c r="B14" s="12" t="inlineStr"/>
      <c r="C14" s="13" t="n"/>
      <c r="D14" s="14" t="n"/>
      <c r="E14" s="15" t="inlineStr"/>
      <c r="F14" s="16">
        <f>IF(N(C14)&gt;0,C14*D14*12,"")</f>
        <v/>
      </c>
      <c r="G14" s="17">
        <f>IF(N(C14)&gt;0,C14*(0.13*MIN(D14*12,2400000)+0.15*(MIN(D14*12,5000000)-MIN(D14*12,2400000))+0.18*(MIN(D14*12,20000000)-MIN(D14*12,5000000))+0.2*(MIN(D14*12,50000000)-MIN(D14*12,20000000))+0.22*MAX(0,D14*12-50000000)),"")</f>
        <v/>
      </c>
      <c r="H14" s="16">
        <f>IF(N(C14)&gt;0,C14*IF(VLOOKUP(D7,FOT_REZHIMY,2,FALSE)="предельная_база",MIN((IF(LOWER(E14)="да",MAX(D14,FOT_MROT),D14)*12),VLOOKUP(D7,FOT_REZHIMY,5,FALSE))*VLOOKUP(D7,FOT_REZHIMY,3,FALSE)/100+MAX(0,(IF(LOWER(E14)="да",MAX(D14,FOT_MROT),D14)*12)-VLOOKUP(D7,FOT_REZHIMY,5,FALSE))*VLOOKUP(D7,FOT_REZHIMY,4,FALSE)/100,12*(MIN(IF(LOWER(E14)="да",MAX(D14,FOT_MROT),D14),VLOOKUP(D7,FOT_REZHIMY,5,FALSE))*VLOOKUP(D7,FOT_REZHIMY,3,FALSE)/100+MAX(0,IF(LOWER(E14)="да",MAX(D14,FOT_MROT),D14)-VLOOKUP(D7,FOT_REZHIMY,5,FALSE))*VLOOKUP(D7,FOT_REZHIMY,4,FALSE)/100)),"")</f>
        <v/>
      </c>
      <c r="I14" s="18">
        <f>IF(N(C14)&gt;0,F14+H14+C14*(IF(LOWER(E14)="да",MAX(D14,FOT_MROT),D14)*12)*G7/100,"")</f>
        <v/>
      </c>
    </row>
    <row r="15" ht="20" customHeight="1">
      <c r="B15" s="12" t="inlineStr"/>
      <c r="C15" s="13" t="n"/>
      <c r="D15" s="14" t="n"/>
      <c r="E15" s="15" t="inlineStr"/>
      <c r="F15" s="16">
        <f>IF(N(C15)&gt;0,C15*D15*12,"")</f>
        <v/>
      </c>
      <c r="G15" s="17">
        <f>IF(N(C15)&gt;0,C15*(0.13*MIN(D15*12,2400000)+0.15*(MIN(D15*12,5000000)-MIN(D15*12,2400000))+0.18*(MIN(D15*12,20000000)-MIN(D15*12,5000000))+0.2*(MIN(D15*12,50000000)-MIN(D15*12,20000000))+0.22*MAX(0,D15*12-50000000)),"")</f>
        <v/>
      </c>
      <c r="H15" s="16">
        <f>IF(N(C15)&gt;0,C15*IF(VLOOKUP(D7,FOT_REZHIMY,2,FALSE)="предельная_база",MIN((IF(LOWER(E15)="да",MAX(D15,FOT_MROT),D15)*12),VLOOKUP(D7,FOT_REZHIMY,5,FALSE))*VLOOKUP(D7,FOT_REZHIMY,3,FALSE)/100+MAX(0,(IF(LOWER(E15)="да",MAX(D15,FOT_MROT),D15)*12)-VLOOKUP(D7,FOT_REZHIMY,5,FALSE))*VLOOKUP(D7,FOT_REZHIMY,4,FALSE)/100,12*(MIN(IF(LOWER(E15)="да",MAX(D15,FOT_MROT),D15),VLOOKUP(D7,FOT_REZHIMY,5,FALSE))*VLOOKUP(D7,FOT_REZHIMY,3,FALSE)/100+MAX(0,IF(LOWER(E15)="да",MAX(D15,FOT_MROT),D15)-VLOOKUP(D7,FOT_REZHIMY,5,FALSE))*VLOOKUP(D7,FOT_REZHIMY,4,FALSE)/100)),"")</f>
        <v/>
      </c>
      <c r="I15" s="18">
        <f>IF(N(C15)&gt;0,F15+H15+C15*(IF(LOWER(E15)="да",MAX(D15,FOT_MROT),D15)*12)*G7/100,"")</f>
        <v/>
      </c>
    </row>
    <row r="16" ht="20" customHeight="1">
      <c r="B16" s="12" t="inlineStr"/>
      <c r="C16" s="13" t="n"/>
      <c r="D16" s="14" t="n"/>
      <c r="E16" s="15" t="inlineStr"/>
      <c r="F16" s="16">
        <f>IF(N(C16)&gt;0,C16*D16*12,"")</f>
        <v/>
      </c>
      <c r="G16" s="17">
        <f>IF(N(C16)&gt;0,C16*(0.13*MIN(D16*12,2400000)+0.15*(MIN(D16*12,5000000)-MIN(D16*12,2400000))+0.18*(MIN(D16*12,20000000)-MIN(D16*12,5000000))+0.2*(MIN(D16*12,50000000)-MIN(D16*12,20000000))+0.22*MAX(0,D16*12-50000000)),"")</f>
        <v/>
      </c>
      <c r="H16" s="16">
        <f>IF(N(C16)&gt;0,C16*IF(VLOOKUP(D7,FOT_REZHIMY,2,FALSE)="предельная_база",MIN((IF(LOWER(E16)="да",MAX(D16,FOT_MROT),D16)*12),VLOOKUP(D7,FOT_REZHIMY,5,FALSE))*VLOOKUP(D7,FOT_REZHIMY,3,FALSE)/100+MAX(0,(IF(LOWER(E16)="да",MAX(D16,FOT_MROT),D16)*12)-VLOOKUP(D7,FOT_REZHIMY,5,FALSE))*VLOOKUP(D7,FOT_REZHIMY,4,FALSE)/100,12*(MIN(IF(LOWER(E16)="да",MAX(D16,FOT_MROT),D16),VLOOKUP(D7,FOT_REZHIMY,5,FALSE))*VLOOKUP(D7,FOT_REZHIMY,3,FALSE)/100+MAX(0,IF(LOWER(E16)="да",MAX(D16,FOT_MROT),D16)-VLOOKUP(D7,FOT_REZHIMY,5,FALSE))*VLOOKUP(D7,FOT_REZHIMY,4,FALSE)/100)),"")</f>
        <v/>
      </c>
      <c r="I16" s="18">
        <f>IF(N(C16)&gt;0,F16+H16+C16*(IF(LOWER(E16)="да",MAX(D16,FOT_MROT),D16)*12)*G7/100,"")</f>
        <v/>
      </c>
    </row>
    <row r="17" ht="20" customHeight="1">
      <c r="B17" s="12" t="inlineStr"/>
      <c r="C17" s="13" t="n"/>
      <c r="D17" s="14" t="n"/>
      <c r="E17" s="15" t="inlineStr"/>
      <c r="F17" s="16">
        <f>IF(N(C17)&gt;0,C17*D17*12,"")</f>
        <v/>
      </c>
      <c r="G17" s="17">
        <f>IF(N(C17)&gt;0,C17*(0.13*MIN(D17*12,2400000)+0.15*(MIN(D17*12,5000000)-MIN(D17*12,2400000))+0.18*(MIN(D17*12,20000000)-MIN(D17*12,5000000))+0.2*(MIN(D17*12,50000000)-MIN(D17*12,20000000))+0.22*MAX(0,D17*12-50000000)),"")</f>
        <v/>
      </c>
      <c r="H17" s="16">
        <f>IF(N(C17)&gt;0,C17*IF(VLOOKUP(D7,FOT_REZHIMY,2,FALSE)="предельная_база",MIN((IF(LOWER(E17)="да",MAX(D17,FOT_MROT),D17)*12),VLOOKUP(D7,FOT_REZHIMY,5,FALSE))*VLOOKUP(D7,FOT_REZHIMY,3,FALSE)/100+MAX(0,(IF(LOWER(E17)="да",MAX(D17,FOT_MROT),D17)*12)-VLOOKUP(D7,FOT_REZHIMY,5,FALSE))*VLOOKUP(D7,FOT_REZHIMY,4,FALSE)/100,12*(MIN(IF(LOWER(E17)="да",MAX(D17,FOT_MROT),D17),VLOOKUP(D7,FOT_REZHIMY,5,FALSE))*VLOOKUP(D7,FOT_REZHIMY,3,FALSE)/100+MAX(0,IF(LOWER(E17)="да",MAX(D17,FOT_MROT),D17)-VLOOKUP(D7,FOT_REZHIMY,5,FALSE))*VLOOKUP(D7,FOT_REZHIMY,4,FALSE)/100)),"")</f>
        <v/>
      </c>
      <c r="I17" s="18">
        <f>IF(N(C17)&gt;0,F17+H17+C17*(IF(LOWER(E17)="да",MAX(D17,FOT_MROT),D17)*12)*G7/100,"")</f>
        <v/>
      </c>
    </row>
    <row r="18" ht="20" customHeight="1">
      <c r="B18" s="12" t="inlineStr"/>
      <c r="C18" s="13" t="n"/>
      <c r="D18" s="14" t="n"/>
      <c r="E18" s="15" t="inlineStr"/>
      <c r="F18" s="16">
        <f>IF(N(C18)&gt;0,C18*D18*12,"")</f>
        <v/>
      </c>
      <c r="G18" s="17">
        <f>IF(N(C18)&gt;0,C18*(0.13*MIN(D18*12,2400000)+0.15*(MIN(D18*12,5000000)-MIN(D18*12,2400000))+0.18*(MIN(D18*12,20000000)-MIN(D18*12,5000000))+0.2*(MIN(D18*12,50000000)-MIN(D18*12,20000000))+0.22*MAX(0,D18*12-50000000)),"")</f>
        <v/>
      </c>
      <c r="H18" s="16">
        <f>IF(N(C18)&gt;0,C18*IF(VLOOKUP(D7,FOT_REZHIMY,2,FALSE)="предельная_база",MIN((IF(LOWER(E18)="да",MAX(D18,FOT_MROT),D18)*12),VLOOKUP(D7,FOT_REZHIMY,5,FALSE))*VLOOKUP(D7,FOT_REZHIMY,3,FALSE)/100+MAX(0,(IF(LOWER(E18)="да",MAX(D18,FOT_MROT),D18)*12)-VLOOKUP(D7,FOT_REZHIMY,5,FALSE))*VLOOKUP(D7,FOT_REZHIMY,4,FALSE)/100,12*(MIN(IF(LOWER(E18)="да",MAX(D18,FOT_MROT),D18),VLOOKUP(D7,FOT_REZHIMY,5,FALSE))*VLOOKUP(D7,FOT_REZHIMY,3,FALSE)/100+MAX(0,IF(LOWER(E18)="да",MAX(D18,FOT_MROT),D18)-VLOOKUP(D7,FOT_REZHIMY,5,FALSE))*VLOOKUP(D7,FOT_REZHIMY,4,FALSE)/100)),"")</f>
        <v/>
      </c>
      <c r="I18" s="18">
        <f>IF(N(C18)&gt;0,F18+H18+C18*(IF(LOWER(E18)="да",MAX(D18,FOT_MROT),D18)*12)*G7/100,"")</f>
        <v/>
      </c>
    </row>
    <row r="19" ht="20" customHeight="1">
      <c r="B19" s="12" t="inlineStr"/>
      <c r="C19" s="13" t="n"/>
      <c r="D19" s="14" t="n"/>
      <c r="E19" s="15" t="inlineStr"/>
      <c r="F19" s="16">
        <f>IF(N(C19)&gt;0,C19*D19*12,"")</f>
        <v/>
      </c>
      <c r="G19" s="17">
        <f>IF(N(C19)&gt;0,C19*(0.13*MIN(D19*12,2400000)+0.15*(MIN(D19*12,5000000)-MIN(D19*12,2400000))+0.18*(MIN(D19*12,20000000)-MIN(D19*12,5000000))+0.2*(MIN(D19*12,50000000)-MIN(D19*12,20000000))+0.22*MAX(0,D19*12-50000000)),"")</f>
        <v/>
      </c>
      <c r="H19" s="16">
        <f>IF(N(C19)&gt;0,C19*IF(VLOOKUP(D7,FOT_REZHIMY,2,FALSE)="предельная_база",MIN((IF(LOWER(E19)="да",MAX(D19,FOT_MROT),D19)*12),VLOOKUP(D7,FOT_REZHIMY,5,FALSE))*VLOOKUP(D7,FOT_REZHIMY,3,FALSE)/100+MAX(0,(IF(LOWER(E19)="да",MAX(D19,FOT_MROT),D19)*12)-VLOOKUP(D7,FOT_REZHIMY,5,FALSE))*VLOOKUP(D7,FOT_REZHIMY,4,FALSE)/100,12*(MIN(IF(LOWER(E19)="да",MAX(D19,FOT_MROT),D19),VLOOKUP(D7,FOT_REZHIMY,5,FALSE))*VLOOKUP(D7,FOT_REZHIMY,3,FALSE)/100+MAX(0,IF(LOWER(E19)="да",MAX(D19,FOT_MROT),D19)-VLOOKUP(D7,FOT_REZHIMY,5,FALSE))*VLOOKUP(D7,FOT_REZHIMY,4,FALSE)/100)),"")</f>
        <v/>
      </c>
      <c r="I19" s="18">
        <f>IF(N(C19)&gt;0,F19+H19+C19*(IF(LOWER(E19)="да",MAX(D19,FOT_MROT),D19)*12)*G7/100,"")</f>
        <v/>
      </c>
    </row>
    <row r="20" ht="20" customHeight="1">
      <c r="B20" s="12" t="inlineStr"/>
      <c r="C20" s="13" t="n"/>
      <c r="D20" s="14" t="n"/>
      <c r="E20" s="15" t="inlineStr"/>
      <c r="F20" s="16">
        <f>IF(N(C20)&gt;0,C20*D20*12,"")</f>
        <v/>
      </c>
      <c r="G20" s="17">
        <f>IF(N(C20)&gt;0,C20*(0.13*MIN(D20*12,2400000)+0.15*(MIN(D20*12,5000000)-MIN(D20*12,2400000))+0.18*(MIN(D20*12,20000000)-MIN(D20*12,5000000))+0.2*(MIN(D20*12,50000000)-MIN(D20*12,20000000))+0.22*MAX(0,D20*12-50000000)),"")</f>
        <v/>
      </c>
      <c r="H20" s="16">
        <f>IF(N(C20)&gt;0,C20*IF(VLOOKUP(D7,FOT_REZHIMY,2,FALSE)="предельная_база",MIN((IF(LOWER(E20)="да",MAX(D20,FOT_MROT),D20)*12),VLOOKUP(D7,FOT_REZHIMY,5,FALSE))*VLOOKUP(D7,FOT_REZHIMY,3,FALSE)/100+MAX(0,(IF(LOWER(E20)="да",MAX(D20,FOT_MROT),D20)*12)-VLOOKUP(D7,FOT_REZHIMY,5,FALSE))*VLOOKUP(D7,FOT_REZHIMY,4,FALSE)/100,12*(MIN(IF(LOWER(E20)="да",MAX(D20,FOT_MROT),D20),VLOOKUP(D7,FOT_REZHIMY,5,FALSE))*VLOOKUP(D7,FOT_REZHIMY,3,FALSE)/100+MAX(0,IF(LOWER(E20)="да",MAX(D20,FOT_MROT),D20)-VLOOKUP(D7,FOT_REZHIMY,5,FALSE))*VLOOKUP(D7,FOT_REZHIMY,4,FALSE)/100)),"")</f>
        <v/>
      </c>
      <c r="I20" s="18">
        <f>IF(N(C20)&gt;0,F20+H20+C20*(IF(LOWER(E20)="да",MAX(D20,FOT_MROT),D20)*12)*G7/100,"")</f>
        <v/>
      </c>
    </row>
    <row r="21" ht="26" customHeight="1">
      <c r="B21" s="19" t="inlineStr">
        <is>
          <t>Итого фонд за год</t>
        </is>
      </c>
      <c r="C21" s="20">
        <f>SUM(C11:C20)</f>
        <v/>
      </c>
      <c r="D21" s="21" t="n"/>
      <c r="E21" s="21" t="n"/>
      <c r="F21" s="22">
        <f>SUM(F11:F20)</f>
        <v/>
      </c>
      <c r="G21" s="23">
        <f>SUM(G11:G20)</f>
        <v/>
      </c>
      <c r="H21" s="22">
        <f>SUM(H11:H20)</f>
        <v/>
      </c>
      <c r="I21" s="24">
        <f>SUM(I11:I20)</f>
        <v/>
      </c>
    </row>
    <row r="23" ht="40" customHeight="1">
      <c r="B23" s="25" t="inlineStr">
        <is>
          <t>Стоимость компании это гросс плюс взносы плюс травматизм. НДФЛ в неё не входит: это деньги работника, удержанные из начисленной зарплаты. «Дир.» ставьте «да» единственному руководителю: с 2026 года взносы за него считаются не ниже, чем с МРОТ.</t>
        </is>
      </c>
    </row>
    <row r="24" ht="14" customHeight="1"/>
    <row r="25" ht="30" customHeight="1">
      <c r="B25" s="26" t="inlineStr">
        <is>
          <t>Предел этого листа</t>
        </is>
      </c>
    </row>
    <row r="26" ht="30" customHeight="1">
      <c r="B26" s="27" t="inlineStr">
        <is>
          <t>•  Лист считает годовую стоимость при ровном окладе. Помесячную ступеньку по предельной базе, премии, отпускные и НДФЛ-вычеты он не разложит.</t>
        </is>
      </c>
    </row>
    <row r="27" ht="30" customHeight="1">
      <c r="B27" s="27" t="inlineStr">
        <is>
          <t>•  Финтабло считает ФОТ по месяцам с учётом премий и ставок и показывает долю ФОТ в выручке в отчёте о прибылях и убытках.</t>
        </is>
      </c>
    </row>
    <row r="28" ht="32" customHeight="1">
      <c r="B28" s="28" t="inlineStr">
        <is>
          <t>Вести ФОТ по месяцам и видеть долю в прибыли →</t>
        </is>
      </c>
    </row>
    <row r="29">
      <c r="B29" s="1" t="n"/>
      <c r="C29" s="1" t="n"/>
      <c r="D29" s="1" t="n"/>
      <c r="E29" s="1" t="n"/>
      <c r="F29" s="1" t="n"/>
      <c r="G29" s="1" t="n"/>
      <c r="H29" s="1" t="n"/>
      <c r="I29" s="1" t="n"/>
    </row>
    <row r="30">
      <c r="B30" s="1" t="n"/>
      <c r="C30" s="1" t="n"/>
      <c r="D30" s="1" t="n"/>
      <c r="E30" s="1" t="n"/>
      <c r="F30" s="1" t="n"/>
      <c r="G30" s="1" t="n"/>
      <c r="H30" s="1" t="n"/>
      <c r="I30" s="1" t="n"/>
    </row>
  </sheetData>
  <mergeCells count="13">
    <mergeCell ref="D2:I2"/>
    <mergeCell ref="F7"/>
    <mergeCell ref="B9"/>
    <mergeCell ref="B7:C7"/>
    <mergeCell ref="B4:E4"/>
    <mergeCell ref="B25:I25"/>
    <mergeCell ref="B21"/>
    <mergeCell ref="F4:I4"/>
    <mergeCell ref="B28:I28"/>
    <mergeCell ref="B3:I3"/>
    <mergeCell ref="B23:I23"/>
    <mergeCell ref="B27:I27"/>
    <mergeCell ref="B26:I26"/>
  </mergeCells>
  <dataValidations count="1">
    <dataValidation sqref="D7" showDropDown="0" showInputMessage="0" showErrorMessage="0" allowBlank="0" type="list">
      <formula1>"Общий тариф,Аккредитованная ИТ,МСП приоритетной отрасли,МСП обрабатывающего производства"</formula1>
    </dataValidation>
  </dataValidations>
  <hyperlinks>
    <hyperlink xmlns:r="http://schemas.openxmlformats.org/officeDocument/2006/relationships" ref="B4" r:id="rId1"/>
    <hyperlink xmlns:r="http://schemas.openxmlformats.org/officeDocument/2006/relationships" ref="B28" r:id="rId2"/>
  </hyperlinks>
  <pageMargins left="0.75" right="0.75" top="1" bottom="1" header="0.5" footer="0.5"/>
  <pageSetup orientation="landscape" fitToHeight="0" fitToWidth="1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tabColor rgb="002951CA"/>
    <outlinePr summaryBelow="1" summaryRight="1"/>
    <pageSetUpPr fitToPage="1"/>
  </sheetPr>
  <dimension ref="B2:F1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40" customWidth="1" min="2" max="2"/>
    <col width="20" customWidth="1" min="3" max="3"/>
    <col width="14" customWidth="1" min="4" max="4"/>
    <col width="14" customWidth="1" min="5" max="5"/>
    <col width="18" customWidth="1" min="6" max="6"/>
  </cols>
  <sheetData>
    <row r="1" ht="10" customHeight="1"/>
    <row r="2" ht="34" customHeight="1">
      <c r="B2" s="1" t="n"/>
      <c r="C2" s="1" t="n"/>
      <c r="D2" s="2" t="inlineStr">
        <is>
          <t>Ставки и лимиты 2026 года</t>
        </is>
      </c>
    </row>
    <row r="3" ht="26" customHeight="1">
      <c r="B3" s="3" t="inlineStr">
        <is>
          <t>Отсюда лист «Мой расчёт» берёт тариф взносов по выбранному режиму. Проверено 08.09.2026.</t>
        </is>
      </c>
    </row>
    <row r="4" ht="22" customHeight="1">
      <c r="B4" s="4" t="inlineStr">
        <is>
          <t>Открыть онлайн-калькулятор →</t>
        </is>
      </c>
      <c r="F4" s="5" t="inlineStr">
        <is>
          <t>ИСТОЧНИК ЦИФР</t>
        </is>
      </c>
    </row>
    <row r="5" ht="3" customHeight="1">
      <c r="B5" s="6" t="n"/>
      <c r="C5" s="6" t="n"/>
      <c r="D5" s="6" t="n"/>
      <c r="E5" s="6" t="n"/>
      <c r="F5" s="6" t="n"/>
    </row>
    <row r="7">
      <c r="B7" s="29" t="inlineStr">
        <is>
          <t>МРОТ 2026</t>
        </is>
      </c>
      <c r="C7" s="30" t="n">
        <v>27093</v>
      </c>
    </row>
    <row r="8">
      <c r="B8" s="29" t="inlineStr">
        <is>
          <t>Полтора МРОТ (порог для МСП)</t>
        </is>
      </c>
      <c r="C8" s="30" t="n">
        <v>40639.5</v>
      </c>
    </row>
    <row r="9">
      <c r="B9" s="29" t="inlineStr">
        <is>
          <t>Предельная база взносов за год</t>
        </is>
      </c>
      <c r="C9" s="30" t="n">
        <v>2979000</v>
      </c>
    </row>
    <row r="11" ht="26" customHeight="1">
      <c r="B11" s="10" t="inlineStr">
        <is>
          <t>Режимы взносов</t>
        </is>
      </c>
    </row>
    <row r="12" ht="30" customHeight="1">
      <c r="B12" s="11" t="inlineStr">
        <is>
          <t>Режим</t>
        </is>
      </c>
      <c r="C12" s="11" t="inlineStr">
        <is>
          <t>Вид расчёта</t>
        </is>
      </c>
      <c r="D12" s="11" t="inlineStr">
        <is>
          <t>До порога, %</t>
        </is>
      </c>
      <c r="E12" s="11" t="inlineStr">
        <is>
          <t>Сверх, %</t>
        </is>
      </c>
      <c r="F12" s="11" t="inlineStr">
        <is>
          <t>Порог, ₽</t>
        </is>
      </c>
    </row>
    <row r="13" ht="20" customHeight="1">
      <c r="B13" s="31" t="inlineStr">
        <is>
          <t>Общий тариф</t>
        </is>
      </c>
      <c r="C13" s="31" t="inlineStr">
        <is>
          <t>предельная_база</t>
        </is>
      </c>
      <c r="D13" s="32" t="n">
        <v>30</v>
      </c>
      <c r="E13" s="32" t="n">
        <v>15.1</v>
      </c>
      <c r="F13" s="33" t="n">
        <v>2979000</v>
      </c>
    </row>
    <row r="14" ht="20" customHeight="1">
      <c r="B14" s="31" t="inlineStr">
        <is>
          <t>Аккредитованная ИТ</t>
        </is>
      </c>
      <c r="C14" s="31" t="inlineStr">
        <is>
          <t>предельная_база</t>
        </is>
      </c>
      <c r="D14" s="32" t="n">
        <v>15</v>
      </c>
      <c r="E14" s="32" t="n">
        <v>7.6</v>
      </c>
      <c r="F14" s="33" t="n">
        <v>2979000</v>
      </c>
    </row>
    <row r="15" ht="20" customHeight="1">
      <c r="B15" s="31" t="inlineStr">
        <is>
          <t>МСП приоритетной отрасли</t>
        </is>
      </c>
      <c r="C15" s="31" t="inlineStr">
        <is>
          <t>порог_мрот</t>
        </is>
      </c>
      <c r="D15" s="32" t="n">
        <v>30</v>
      </c>
      <c r="E15" s="32" t="n">
        <v>15</v>
      </c>
      <c r="F15" s="33" t="n">
        <v>40639.5</v>
      </c>
    </row>
    <row r="16" ht="20" customHeight="1">
      <c r="B16" s="31" t="inlineStr">
        <is>
          <t>МСП обрабатывающего производства</t>
        </is>
      </c>
      <c r="C16" s="31" t="inlineStr">
        <is>
          <t>порог_мрот</t>
        </is>
      </c>
      <c r="D16" s="32" t="n">
        <v>30</v>
      </c>
      <c r="E16" s="32" t="n">
        <v>7.6</v>
      </c>
      <c r="F16" s="33" t="n">
        <v>40639.5</v>
      </c>
    </row>
    <row r="18" ht="44" customHeight="1">
      <c r="B18" s="25" t="inlineStr">
        <is>
          <t>НДФЛ прогрессивный: 13% до 2,4 млн, 15% до 5 млн, 18% до 20 млн, 20% до 50 млн, 22% выше. Это деньги работника, в расходы работодателя НДФЛ не входит. Стоимость компании это гросс плюс взносы плюс травматизм.</t>
        </is>
      </c>
    </row>
  </sheetData>
  <mergeCells count="9">
    <mergeCell ref="D2:F2"/>
    <mergeCell ref="B8"/>
    <mergeCell ref="B9"/>
    <mergeCell ref="B4:E4"/>
    <mergeCell ref="F4"/>
    <mergeCell ref="B7"/>
    <mergeCell ref="B3:F3"/>
    <mergeCell ref="B11"/>
    <mergeCell ref="B18:F18"/>
  </mergeCells>
  <hyperlinks>
    <hyperlink xmlns:r="http://schemas.openxmlformats.org/officeDocument/2006/relationships" ref="B4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tabColor rgb="002951CA"/>
    <outlinePr summaryBelow="1" summaryRight="1"/>
    <pageSetUpPr fitToPage="1"/>
  </sheetPr>
  <dimension ref="B2:I30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6" customWidth="1" min="2" max="2"/>
    <col width="9" customWidth="1" min="3" max="3"/>
    <col width="14" customWidth="1" min="4" max="4"/>
    <col width="8" customWidth="1" min="5" max="5"/>
    <col width="15" customWidth="1" min="6" max="6"/>
    <col width="15" customWidth="1" min="7" max="7"/>
    <col width="15" customWidth="1" min="8" max="8"/>
    <col width="16" customWidth="1" min="9" max="9"/>
    <col width="2.5" customWidth="1" min="10" max="10"/>
  </cols>
  <sheetData>
    <row r="1" ht="10" customHeight="1"/>
    <row r="2" ht="34" customHeight="1">
      <c r="B2" s="1" t="n"/>
      <c r="C2" s="1" t="n"/>
      <c r="D2" s="2" t="inlineStr">
        <is>
          <t>Фонд оплаты труда: стоимость за год</t>
        </is>
      </c>
    </row>
    <row r="3" ht="26" customHeight="1">
      <c r="B3" s="3" t="inlineStr">
        <is>
          <t>Так на заполненных цифрах. Свои вписывайте на листе «Мой расчёт».</t>
        </is>
      </c>
    </row>
    <row r="4" ht="22" customHeight="1">
      <c r="B4" s="4" t="inlineStr">
        <is>
          <t>Открыть онлайн-калькулятор →</t>
        </is>
      </c>
      <c r="F4" s="5" t="inlineStr">
        <is>
          <t>ШАБЛОН · СТАВКИ 2026 · БЕЗ РЕГ.</t>
        </is>
      </c>
    </row>
    <row r="5" ht="3" customHeight="1">
      <c r="B5" s="6" t="n"/>
      <c r="C5" s="6" t="n"/>
      <c r="D5" s="6" t="n"/>
      <c r="E5" s="6" t="n"/>
      <c r="F5" s="6" t="n"/>
      <c r="G5" s="6" t="n"/>
      <c r="H5" s="6" t="n"/>
      <c r="I5" s="6" t="n"/>
    </row>
    <row r="7" ht="26" customHeight="1">
      <c r="B7" s="7" t="inlineStr">
        <is>
          <t>Режим взносов</t>
        </is>
      </c>
      <c r="D7" s="8" t="inlineStr">
        <is>
          <t>МСП обрабатывающего производства</t>
        </is>
      </c>
      <c r="F7" s="7" t="inlineStr">
        <is>
          <t>Травматизм, %</t>
        </is>
      </c>
      <c r="G7" s="9" t="n">
        <v>3.4</v>
      </c>
    </row>
    <row r="9" ht="24" customHeight="1">
      <c r="B9" s="10" t="inlineStr">
        <is>
          <t>Команда</t>
        </is>
      </c>
    </row>
    <row r="10" ht="30" customHeight="1">
      <c r="B10" s="11" t="inlineStr">
        <is>
          <t>Роль</t>
        </is>
      </c>
      <c r="C10" s="11" t="inlineStr">
        <is>
          <t>Кол-во</t>
        </is>
      </c>
      <c r="D10" s="11" t="inlineStr">
        <is>
          <t>Оклад в месяц</t>
        </is>
      </c>
      <c r="E10" s="11" t="inlineStr">
        <is>
          <t>Дир.</t>
        </is>
      </c>
      <c r="F10" s="11" t="inlineStr">
        <is>
          <t>Гросс за год</t>
        </is>
      </c>
      <c r="G10" s="11" t="inlineStr">
        <is>
          <t>НДФЛ за год</t>
        </is>
      </c>
      <c r="H10" s="11" t="inlineStr">
        <is>
          <t>Взносы за год</t>
        </is>
      </c>
      <c r="I10" s="11" t="inlineStr">
        <is>
          <t>Стоимость за год</t>
        </is>
      </c>
    </row>
    <row r="11" ht="20" customHeight="1">
      <c r="B11" s="12" t="inlineStr">
        <is>
          <t>Директор</t>
        </is>
      </c>
      <c r="C11" s="13" t="n">
        <v>1</v>
      </c>
      <c r="D11" s="14" t="n">
        <v>250000</v>
      </c>
      <c r="E11" s="15" t="inlineStr">
        <is>
          <t>да</t>
        </is>
      </c>
      <c r="F11" s="16">
        <f>IF(N(C11)&gt;0,C11*D11*12,"")</f>
        <v/>
      </c>
      <c r="G11" s="17">
        <f>IF(N(C11)&gt;0,C11*(0.13*MIN(D11*12,2400000)+0.15*(MIN(D11*12,5000000)-MIN(D11*12,2400000))+0.18*(MIN(D11*12,20000000)-MIN(D11*12,5000000))+0.2*(MIN(D11*12,50000000)-MIN(D11*12,20000000))+0.22*MAX(0,D11*12-50000000)),"")</f>
        <v/>
      </c>
      <c r="H11" s="16">
        <f>IF(N(C11)&gt;0,C11*IF(VLOOKUP(D7,FOT_REZHIMY,2,FALSE)="предельная_база",MIN((IF(LOWER(E11)="да",MAX(D11,FOT_MROT),D11)*12),VLOOKUP(D7,FOT_REZHIMY,5,FALSE))*VLOOKUP(D7,FOT_REZHIMY,3,FALSE)/100+MAX(0,(IF(LOWER(E11)="да",MAX(D11,FOT_MROT),D11)*12)-VLOOKUP(D7,FOT_REZHIMY,5,FALSE))*VLOOKUP(D7,FOT_REZHIMY,4,FALSE)/100,12*(MIN(IF(LOWER(E11)="да",MAX(D11,FOT_MROT),D11),VLOOKUP(D7,FOT_REZHIMY,5,FALSE))*VLOOKUP(D7,FOT_REZHIMY,3,FALSE)/100+MAX(0,IF(LOWER(E11)="да",MAX(D11,FOT_MROT),D11)-VLOOKUP(D7,FOT_REZHIMY,5,FALSE))*VLOOKUP(D7,FOT_REZHIMY,4,FALSE)/100)),"")</f>
        <v/>
      </c>
      <c r="I11" s="18">
        <f>IF(N(C11)&gt;0,F11+H11+C11*(IF(LOWER(E11)="да",MAX(D11,FOT_MROT),D11)*12)*G7/100,"")</f>
        <v/>
      </c>
    </row>
    <row r="12" ht="20" customHeight="1">
      <c r="B12" s="12" t="inlineStr">
        <is>
          <t>Мастер участка</t>
        </is>
      </c>
      <c r="C12" s="13" t="n">
        <v>2</v>
      </c>
      <c r="D12" s="14" t="n">
        <v>120000</v>
      </c>
      <c r="E12" s="15" t="inlineStr"/>
      <c r="F12" s="16">
        <f>IF(N(C12)&gt;0,C12*D12*12,"")</f>
        <v/>
      </c>
      <c r="G12" s="17">
        <f>IF(N(C12)&gt;0,C12*(0.13*MIN(D12*12,2400000)+0.15*(MIN(D12*12,5000000)-MIN(D12*12,2400000))+0.18*(MIN(D12*12,20000000)-MIN(D12*12,5000000))+0.2*(MIN(D12*12,50000000)-MIN(D12*12,20000000))+0.22*MAX(0,D12*12-50000000)),"")</f>
        <v/>
      </c>
      <c r="H12" s="16">
        <f>IF(N(C12)&gt;0,C12*IF(VLOOKUP(D7,FOT_REZHIMY,2,FALSE)="предельная_база",MIN((IF(LOWER(E12)="да",MAX(D12,FOT_MROT),D12)*12),VLOOKUP(D7,FOT_REZHIMY,5,FALSE))*VLOOKUP(D7,FOT_REZHIMY,3,FALSE)/100+MAX(0,(IF(LOWER(E12)="да",MAX(D12,FOT_MROT),D12)*12)-VLOOKUP(D7,FOT_REZHIMY,5,FALSE))*VLOOKUP(D7,FOT_REZHIMY,4,FALSE)/100,12*(MIN(IF(LOWER(E12)="да",MAX(D12,FOT_MROT),D12),VLOOKUP(D7,FOT_REZHIMY,5,FALSE))*VLOOKUP(D7,FOT_REZHIMY,3,FALSE)/100+MAX(0,IF(LOWER(E12)="да",MAX(D12,FOT_MROT),D12)-VLOOKUP(D7,FOT_REZHIMY,5,FALSE))*VLOOKUP(D7,FOT_REZHIMY,4,FALSE)/100)),"")</f>
        <v/>
      </c>
      <c r="I12" s="18">
        <f>IF(N(C12)&gt;0,F12+H12+C12*(IF(LOWER(E12)="да",MAX(D12,FOT_MROT),D12)*12)*G7/100,"")</f>
        <v/>
      </c>
    </row>
    <row r="13" ht="20" customHeight="1">
      <c r="B13" s="12" t="inlineStr">
        <is>
          <t>Рабочий</t>
        </is>
      </c>
      <c r="C13" s="13" t="n">
        <v>10</v>
      </c>
      <c r="D13" s="14" t="n">
        <v>80000</v>
      </c>
      <c r="E13" s="15" t="inlineStr"/>
      <c r="F13" s="16">
        <f>IF(N(C13)&gt;0,C13*D13*12,"")</f>
        <v/>
      </c>
      <c r="G13" s="17">
        <f>IF(N(C13)&gt;0,C13*(0.13*MIN(D13*12,2400000)+0.15*(MIN(D13*12,5000000)-MIN(D13*12,2400000))+0.18*(MIN(D13*12,20000000)-MIN(D13*12,5000000))+0.2*(MIN(D13*12,50000000)-MIN(D13*12,20000000))+0.22*MAX(0,D13*12-50000000)),"")</f>
        <v/>
      </c>
      <c r="H13" s="16">
        <f>IF(N(C13)&gt;0,C13*IF(VLOOKUP(D7,FOT_REZHIMY,2,FALSE)="предельная_база",MIN((IF(LOWER(E13)="да",MAX(D13,FOT_MROT),D13)*12),VLOOKUP(D7,FOT_REZHIMY,5,FALSE))*VLOOKUP(D7,FOT_REZHIMY,3,FALSE)/100+MAX(0,(IF(LOWER(E13)="да",MAX(D13,FOT_MROT),D13)*12)-VLOOKUP(D7,FOT_REZHIMY,5,FALSE))*VLOOKUP(D7,FOT_REZHIMY,4,FALSE)/100,12*(MIN(IF(LOWER(E13)="да",MAX(D13,FOT_MROT),D13),VLOOKUP(D7,FOT_REZHIMY,5,FALSE))*VLOOKUP(D7,FOT_REZHIMY,3,FALSE)/100+MAX(0,IF(LOWER(E13)="да",MAX(D13,FOT_MROT),D13)-VLOOKUP(D7,FOT_REZHIMY,5,FALSE))*VLOOKUP(D7,FOT_REZHIMY,4,FALSE)/100)),"")</f>
        <v/>
      </c>
      <c r="I13" s="18">
        <f>IF(N(C13)&gt;0,F13+H13+C13*(IF(LOWER(E13)="да",MAX(D13,FOT_MROT),D13)*12)*G7/100,"")</f>
        <v/>
      </c>
    </row>
    <row r="14" ht="20" customHeight="1">
      <c r="B14" s="12" t="inlineStr">
        <is>
          <t>Снабжение</t>
        </is>
      </c>
      <c r="C14" s="13" t="n">
        <v>1</v>
      </c>
      <c r="D14" s="14" t="n">
        <v>100000</v>
      </c>
      <c r="E14" s="15" t="inlineStr"/>
      <c r="F14" s="16">
        <f>IF(N(C14)&gt;0,C14*D14*12,"")</f>
        <v/>
      </c>
      <c r="G14" s="17">
        <f>IF(N(C14)&gt;0,C14*(0.13*MIN(D14*12,2400000)+0.15*(MIN(D14*12,5000000)-MIN(D14*12,2400000))+0.18*(MIN(D14*12,20000000)-MIN(D14*12,5000000))+0.2*(MIN(D14*12,50000000)-MIN(D14*12,20000000))+0.22*MAX(0,D14*12-50000000)),"")</f>
        <v/>
      </c>
      <c r="H14" s="16">
        <f>IF(N(C14)&gt;0,C14*IF(VLOOKUP(D7,FOT_REZHIMY,2,FALSE)="предельная_база",MIN((IF(LOWER(E14)="да",MAX(D14,FOT_MROT),D14)*12),VLOOKUP(D7,FOT_REZHIMY,5,FALSE))*VLOOKUP(D7,FOT_REZHIMY,3,FALSE)/100+MAX(0,(IF(LOWER(E14)="да",MAX(D14,FOT_MROT),D14)*12)-VLOOKUP(D7,FOT_REZHIMY,5,FALSE))*VLOOKUP(D7,FOT_REZHIMY,4,FALSE)/100,12*(MIN(IF(LOWER(E14)="да",MAX(D14,FOT_MROT),D14),VLOOKUP(D7,FOT_REZHIMY,5,FALSE))*VLOOKUP(D7,FOT_REZHIMY,3,FALSE)/100+MAX(0,IF(LOWER(E14)="да",MAX(D14,FOT_MROT),D14)-VLOOKUP(D7,FOT_REZHIMY,5,FALSE))*VLOOKUP(D7,FOT_REZHIMY,4,FALSE)/100)),"")</f>
        <v/>
      </c>
      <c r="I14" s="18">
        <f>IF(N(C14)&gt;0,F14+H14+C14*(IF(LOWER(E14)="да",MAX(D14,FOT_MROT),D14)*12)*G7/100,"")</f>
        <v/>
      </c>
    </row>
    <row r="15" ht="20" customHeight="1">
      <c r="B15" s="12" t="inlineStr">
        <is>
          <t>Бухгалтер</t>
        </is>
      </c>
      <c r="C15" s="13" t="n">
        <v>1</v>
      </c>
      <c r="D15" s="14" t="n">
        <v>90000</v>
      </c>
      <c r="E15" s="15" t="inlineStr"/>
      <c r="F15" s="16">
        <f>IF(N(C15)&gt;0,C15*D15*12,"")</f>
        <v/>
      </c>
      <c r="G15" s="17">
        <f>IF(N(C15)&gt;0,C15*(0.13*MIN(D15*12,2400000)+0.15*(MIN(D15*12,5000000)-MIN(D15*12,2400000))+0.18*(MIN(D15*12,20000000)-MIN(D15*12,5000000))+0.2*(MIN(D15*12,50000000)-MIN(D15*12,20000000))+0.22*MAX(0,D15*12-50000000)),"")</f>
        <v/>
      </c>
      <c r="H15" s="16">
        <f>IF(N(C15)&gt;0,C15*IF(VLOOKUP(D7,FOT_REZHIMY,2,FALSE)="предельная_база",MIN((IF(LOWER(E15)="да",MAX(D15,FOT_MROT),D15)*12),VLOOKUP(D7,FOT_REZHIMY,5,FALSE))*VLOOKUP(D7,FOT_REZHIMY,3,FALSE)/100+MAX(0,(IF(LOWER(E15)="да",MAX(D15,FOT_MROT),D15)*12)-VLOOKUP(D7,FOT_REZHIMY,5,FALSE))*VLOOKUP(D7,FOT_REZHIMY,4,FALSE)/100,12*(MIN(IF(LOWER(E15)="да",MAX(D15,FOT_MROT),D15),VLOOKUP(D7,FOT_REZHIMY,5,FALSE))*VLOOKUP(D7,FOT_REZHIMY,3,FALSE)/100+MAX(0,IF(LOWER(E15)="да",MAX(D15,FOT_MROT),D15)-VLOOKUP(D7,FOT_REZHIMY,5,FALSE))*VLOOKUP(D7,FOT_REZHIMY,4,FALSE)/100)),"")</f>
        <v/>
      </c>
      <c r="I15" s="18">
        <f>IF(N(C15)&gt;0,F15+H15+C15*(IF(LOWER(E15)="да",MAX(D15,FOT_MROT),D15)*12)*G7/100,"")</f>
        <v/>
      </c>
    </row>
    <row r="16" ht="20" customHeight="1">
      <c r="B16" s="12" t="inlineStr"/>
      <c r="C16" s="13" t="n"/>
      <c r="D16" s="14" t="n"/>
      <c r="E16" s="15" t="inlineStr"/>
      <c r="F16" s="16">
        <f>IF(N(C16)&gt;0,C16*D16*12,"")</f>
        <v/>
      </c>
      <c r="G16" s="17">
        <f>IF(N(C16)&gt;0,C16*(0.13*MIN(D16*12,2400000)+0.15*(MIN(D16*12,5000000)-MIN(D16*12,2400000))+0.18*(MIN(D16*12,20000000)-MIN(D16*12,5000000))+0.2*(MIN(D16*12,50000000)-MIN(D16*12,20000000))+0.22*MAX(0,D16*12-50000000)),"")</f>
        <v/>
      </c>
      <c r="H16" s="16">
        <f>IF(N(C16)&gt;0,C16*IF(VLOOKUP(D7,FOT_REZHIMY,2,FALSE)="предельная_база",MIN((IF(LOWER(E16)="да",MAX(D16,FOT_MROT),D16)*12),VLOOKUP(D7,FOT_REZHIMY,5,FALSE))*VLOOKUP(D7,FOT_REZHIMY,3,FALSE)/100+MAX(0,(IF(LOWER(E16)="да",MAX(D16,FOT_MROT),D16)*12)-VLOOKUP(D7,FOT_REZHIMY,5,FALSE))*VLOOKUP(D7,FOT_REZHIMY,4,FALSE)/100,12*(MIN(IF(LOWER(E16)="да",MAX(D16,FOT_MROT),D16),VLOOKUP(D7,FOT_REZHIMY,5,FALSE))*VLOOKUP(D7,FOT_REZHIMY,3,FALSE)/100+MAX(0,IF(LOWER(E16)="да",MAX(D16,FOT_MROT),D16)-VLOOKUP(D7,FOT_REZHIMY,5,FALSE))*VLOOKUP(D7,FOT_REZHIMY,4,FALSE)/100)),"")</f>
        <v/>
      </c>
      <c r="I16" s="18">
        <f>IF(N(C16)&gt;0,F16+H16+C16*(IF(LOWER(E16)="да",MAX(D16,FOT_MROT),D16)*12)*G7/100,"")</f>
        <v/>
      </c>
    </row>
    <row r="17" ht="20" customHeight="1">
      <c r="B17" s="12" t="inlineStr"/>
      <c r="C17" s="13" t="n"/>
      <c r="D17" s="14" t="n"/>
      <c r="E17" s="15" t="inlineStr"/>
      <c r="F17" s="16">
        <f>IF(N(C17)&gt;0,C17*D17*12,"")</f>
        <v/>
      </c>
      <c r="G17" s="17">
        <f>IF(N(C17)&gt;0,C17*(0.13*MIN(D17*12,2400000)+0.15*(MIN(D17*12,5000000)-MIN(D17*12,2400000))+0.18*(MIN(D17*12,20000000)-MIN(D17*12,5000000))+0.2*(MIN(D17*12,50000000)-MIN(D17*12,20000000))+0.22*MAX(0,D17*12-50000000)),"")</f>
        <v/>
      </c>
      <c r="H17" s="16">
        <f>IF(N(C17)&gt;0,C17*IF(VLOOKUP(D7,FOT_REZHIMY,2,FALSE)="предельная_база",MIN((IF(LOWER(E17)="да",MAX(D17,FOT_MROT),D17)*12),VLOOKUP(D7,FOT_REZHIMY,5,FALSE))*VLOOKUP(D7,FOT_REZHIMY,3,FALSE)/100+MAX(0,(IF(LOWER(E17)="да",MAX(D17,FOT_MROT),D17)*12)-VLOOKUP(D7,FOT_REZHIMY,5,FALSE))*VLOOKUP(D7,FOT_REZHIMY,4,FALSE)/100,12*(MIN(IF(LOWER(E17)="да",MAX(D17,FOT_MROT),D17),VLOOKUP(D7,FOT_REZHIMY,5,FALSE))*VLOOKUP(D7,FOT_REZHIMY,3,FALSE)/100+MAX(0,IF(LOWER(E17)="да",MAX(D17,FOT_MROT),D17)-VLOOKUP(D7,FOT_REZHIMY,5,FALSE))*VLOOKUP(D7,FOT_REZHIMY,4,FALSE)/100)),"")</f>
        <v/>
      </c>
      <c r="I17" s="18">
        <f>IF(N(C17)&gt;0,F17+H17+C17*(IF(LOWER(E17)="да",MAX(D17,FOT_MROT),D17)*12)*G7/100,"")</f>
        <v/>
      </c>
    </row>
    <row r="18" ht="20" customHeight="1">
      <c r="B18" s="12" t="inlineStr"/>
      <c r="C18" s="13" t="n"/>
      <c r="D18" s="14" t="n"/>
      <c r="E18" s="15" t="inlineStr"/>
      <c r="F18" s="16">
        <f>IF(N(C18)&gt;0,C18*D18*12,"")</f>
        <v/>
      </c>
      <c r="G18" s="17">
        <f>IF(N(C18)&gt;0,C18*(0.13*MIN(D18*12,2400000)+0.15*(MIN(D18*12,5000000)-MIN(D18*12,2400000))+0.18*(MIN(D18*12,20000000)-MIN(D18*12,5000000))+0.2*(MIN(D18*12,50000000)-MIN(D18*12,20000000))+0.22*MAX(0,D18*12-50000000)),"")</f>
        <v/>
      </c>
      <c r="H18" s="16">
        <f>IF(N(C18)&gt;0,C18*IF(VLOOKUP(D7,FOT_REZHIMY,2,FALSE)="предельная_база",MIN((IF(LOWER(E18)="да",MAX(D18,FOT_MROT),D18)*12),VLOOKUP(D7,FOT_REZHIMY,5,FALSE))*VLOOKUP(D7,FOT_REZHIMY,3,FALSE)/100+MAX(0,(IF(LOWER(E18)="да",MAX(D18,FOT_MROT),D18)*12)-VLOOKUP(D7,FOT_REZHIMY,5,FALSE))*VLOOKUP(D7,FOT_REZHIMY,4,FALSE)/100,12*(MIN(IF(LOWER(E18)="да",MAX(D18,FOT_MROT),D18),VLOOKUP(D7,FOT_REZHIMY,5,FALSE))*VLOOKUP(D7,FOT_REZHIMY,3,FALSE)/100+MAX(0,IF(LOWER(E18)="да",MAX(D18,FOT_MROT),D18)-VLOOKUP(D7,FOT_REZHIMY,5,FALSE))*VLOOKUP(D7,FOT_REZHIMY,4,FALSE)/100)),"")</f>
        <v/>
      </c>
      <c r="I18" s="18">
        <f>IF(N(C18)&gt;0,F18+H18+C18*(IF(LOWER(E18)="да",MAX(D18,FOT_MROT),D18)*12)*G7/100,"")</f>
        <v/>
      </c>
    </row>
    <row r="19" ht="20" customHeight="1">
      <c r="B19" s="12" t="inlineStr"/>
      <c r="C19" s="13" t="n"/>
      <c r="D19" s="14" t="n"/>
      <c r="E19" s="15" t="inlineStr"/>
      <c r="F19" s="16">
        <f>IF(N(C19)&gt;0,C19*D19*12,"")</f>
        <v/>
      </c>
      <c r="G19" s="17">
        <f>IF(N(C19)&gt;0,C19*(0.13*MIN(D19*12,2400000)+0.15*(MIN(D19*12,5000000)-MIN(D19*12,2400000))+0.18*(MIN(D19*12,20000000)-MIN(D19*12,5000000))+0.2*(MIN(D19*12,50000000)-MIN(D19*12,20000000))+0.22*MAX(0,D19*12-50000000)),"")</f>
        <v/>
      </c>
      <c r="H19" s="16">
        <f>IF(N(C19)&gt;0,C19*IF(VLOOKUP(D7,FOT_REZHIMY,2,FALSE)="предельная_база",MIN((IF(LOWER(E19)="да",MAX(D19,FOT_MROT),D19)*12),VLOOKUP(D7,FOT_REZHIMY,5,FALSE))*VLOOKUP(D7,FOT_REZHIMY,3,FALSE)/100+MAX(0,(IF(LOWER(E19)="да",MAX(D19,FOT_MROT),D19)*12)-VLOOKUP(D7,FOT_REZHIMY,5,FALSE))*VLOOKUP(D7,FOT_REZHIMY,4,FALSE)/100,12*(MIN(IF(LOWER(E19)="да",MAX(D19,FOT_MROT),D19),VLOOKUP(D7,FOT_REZHIMY,5,FALSE))*VLOOKUP(D7,FOT_REZHIMY,3,FALSE)/100+MAX(0,IF(LOWER(E19)="да",MAX(D19,FOT_MROT),D19)-VLOOKUP(D7,FOT_REZHIMY,5,FALSE))*VLOOKUP(D7,FOT_REZHIMY,4,FALSE)/100)),"")</f>
        <v/>
      </c>
      <c r="I19" s="18">
        <f>IF(N(C19)&gt;0,F19+H19+C19*(IF(LOWER(E19)="да",MAX(D19,FOT_MROT),D19)*12)*G7/100,"")</f>
        <v/>
      </c>
    </row>
    <row r="20" ht="20" customHeight="1">
      <c r="B20" s="12" t="inlineStr"/>
      <c r="C20" s="13" t="n"/>
      <c r="D20" s="14" t="n"/>
      <c r="E20" s="15" t="inlineStr"/>
      <c r="F20" s="16">
        <f>IF(N(C20)&gt;0,C20*D20*12,"")</f>
        <v/>
      </c>
      <c r="G20" s="17">
        <f>IF(N(C20)&gt;0,C20*(0.13*MIN(D20*12,2400000)+0.15*(MIN(D20*12,5000000)-MIN(D20*12,2400000))+0.18*(MIN(D20*12,20000000)-MIN(D20*12,5000000))+0.2*(MIN(D20*12,50000000)-MIN(D20*12,20000000))+0.22*MAX(0,D20*12-50000000)),"")</f>
        <v/>
      </c>
      <c r="H20" s="16">
        <f>IF(N(C20)&gt;0,C20*IF(VLOOKUP(D7,FOT_REZHIMY,2,FALSE)="предельная_база",MIN((IF(LOWER(E20)="да",MAX(D20,FOT_MROT),D20)*12),VLOOKUP(D7,FOT_REZHIMY,5,FALSE))*VLOOKUP(D7,FOT_REZHIMY,3,FALSE)/100+MAX(0,(IF(LOWER(E20)="да",MAX(D20,FOT_MROT),D20)*12)-VLOOKUP(D7,FOT_REZHIMY,5,FALSE))*VLOOKUP(D7,FOT_REZHIMY,4,FALSE)/100,12*(MIN(IF(LOWER(E20)="да",MAX(D20,FOT_MROT),D20),VLOOKUP(D7,FOT_REZHIMY,5,FALSE))*VLOOKUP(D7,FOT_REZHIMY,3,FALSE)/100+MAX(0,IF(LOWER(E20)="да",MAX(D20,FOT_MROT),D20)-VLOOKUP(D7,FOT_REZHIMY,5,FALSE))*VLOOKUP(D7,FOT_REZHIMY,4,FALSE)/100)),"")</f>
        <v/>
      </c>
      <c r="I20" s="18">
        <f>IF(N(C20)&gt;0,F20+H20+C20*(IF(LOWER(E20)="да",MAX(D20,FOT_MROT),D20)*12)*G7/100,"")</f>
        <v/>
      </c>
    </row>
    <row r="21" ht="26" customHeight="1">
      <c r="B21" s="19" t="inlineStr">
        <is>
          <t>Итого фонд за год</t>
        </is>
      </c>
      <c r="C21" s="20">
        <f>SUM(C11:C20)</f>
        <v/>
      </c>
      <c r="D21" s="21" t="n"/>
      <c r="E21" s="21" t="n"/>
      <c r="F21" s="22">
        <f>SUM(F11:F20)</f>
        <v/>
      </c>
      <c r="G21" s="23">
        <f>SUM(G11:G20)</f>
        <v/>
      </c>
      <c r="H21" s="22">
        <f>SUM(H11:H20)</f>
        <v/>
      </c>
      <c r="I21" s="24">
        <f>SUM(I11:I20)</f>
        <v/>
      </c>
    </row>
    <row r="23" ht="40" customHeight="1">
      <c r="B23" s="25" t="inlineStr">
        <is>
          <t>Стоимость компании это гросс плюс взносы плюс травматизм. НДФЛ в неё не входит: это деньги работника, удержанные из начисленной зарплаты. «Дир.» ставьте «да» единственному руководителю: с 2026 года взносы за него считаются не ниже, чем с МРОТ.</t>
        </is>
      </c>
    </row>
    <row r="24" ht="14" customHeight="1"/>
    <row r="25" ht="30" customHeight="1">
      <c r="B25" s="26" t="inlineStr">
        <is>
          <t>Предел этого листа</t>
        </is>
      </c>
    </row>
    <row r="26" ht="30" customHeight="1">
      <c r="B26" s="27" t="inlineStr">
        <is>
          <t>•  Лист считает годовую стоимость при ровном окладе. Помесячную ступеньку по предельной базе, премии, отпускные и НДФЛ-вычеты он не разложит.</t>
        </is>
      </c>
    </row>
    <row r="27" ht="30" customHeight="1">
      <c r="B27" s="27" t="inlineStr">
        <is>
          <t>•  Финтабло считает ФОТ по месяцам с учётом премий и ставок и показывает долю ФОТ в выручке в отчёте о прибылях и убытках.</t>
        </is>
      </c>
    </row>
    <row r="28" ht="32" customHeight="1">
      <c r="B28" s="28" t="inlineStr">
        <is>
          <t>Вести ФОТ по месяцам и видеть долю в прибыли →</t>
        </is>
      </c>
    </row>
    <row r="29">
      <c r="B29" s="1" t="n"/>
      <c r="C29" s="1" t="n"/>
      <c r="D29" s="1" t="n"/>
      <c r="E29" s="1" t="n"/>
      <c r="F29" s="1" t="n"/>
      <c r="G29" s="1" t="n"/>
      <c r="H29" s="1" t="n"/>
      <c r="I29" s="1" t="n"/>
    </row>
    <row r="30">
      <c r="B30" s="1" t="n"/>
      <c r="C30" s="1" t="n"/>
      <c r="D30" s="1" t="n"/>
      <c r="E30" s="1" t="n"/>
      <c r="F30" s="1" t="n"/>
      <c r="G30" s="1" t="n"/>
      <c r="H30" s="1" t="n"/>
      <c r="I30" s="1" t="n"/>
    </row>
  </sheetData>
  <mergeCells count="13">
    <mergeCell ref="D2:I2"/>
    <mergeCell ref="F7"/>
    <mergeCell ref="B9"/>
    <mergeCell ref="B7:C7"/>
    <mergeCell ref="B4:E4"/>
    <mergeCell ref="B25:I25"/>
    <mergeCell ref="B21"/>
    <mergeCell ref="F4:I4"/>
    <mergeCell ref="B28:I28"/>
    <mergeCell ref="B3:I3"/>
    <mergeCell ref="B23:I23"/>
    <mergeCell ref="B27:I27"/>
    <mergeCell ref="B26:I26"/>
  </mergeCells>
  <dataValidations count="1">
    <dataValidation sqref="D7" showDropDown="0" showInputMessage="0" showErrorMessage="0" allowBlank="0" type="list">
      <formula1>"Общий тариф,Аккредитованная ИТ,МСП приоритетной отрасли,МСП обрабатывающего производства"</formula1>
    </dataValidation>
  </dataValidations>
  <hyperlinks>
    <hyperlink xmlns:r="http://schemas.openxmlformats.org/officeDocument/2006/relationships" ref="B4" r:id="rId1"/>
    <hyperlink xmlns:r="http://schemas.openxmlformats.org/officeDocument/2006/relationships" ref="B28" r:id="rId2"/>
  </hyperlinks>
  <pageMargins left="0.75" right="0.75" top="1" bottom="1" header="0.5" footer="0.5"/>
  <pageSetup orientation="landscape" fitToHeight="0" fitToWidth="1"/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2026-09-10T18:05:41Z</dcterms:created>
  <dcterms:modified xsi:type="dcterms:W3CDTF">2026-09-10T18:05:41Z</dcterms:modified>
</cp:coreProperties>
</file>