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Мой расчёт" sheetId="1" state="visible" r:id="rId1"/>
    <sheet name="Пример" sheetId="2" state="visible" r:id="rId2"/>
    <sheet name="Инструкция" sheetId="3" state="visible" r:id="rId3"/>
    <sheet name="Методика" sheetId="4" state="visible" r:id="rId4"/>
  </sheets>
  <definedNames>
    <definedName name="_xlnm.Print_Area" localSheetId="0">'Мой расчёт'!$A$1:$I$44</definedName>
    <definedName name="_xlnm.Print_Area" localSheetId="1">'Пример'!$A$1:$I$44</definedName>
    <definedName name="_xlnm.Print_Area" localSheetId="2">'Инструкция'!$A$1:$D$27</definedName>
    <definedName name="_xlnm.Print_Area" localSheetId="3">'Методика'!$A$1:$C$32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#,##0\ &quot;₽&quot;;[Red]\-#,##0\ &quot;₽&quot;"/>
    <numFmt numFmtId="165" formatCode="dd.mm.yyyy"/>
    <numFmt numFmtId="166" formatCode="[Red]#,##0\ &quot;₽&quot;;[Red]\-#,##0\ &quot;₽&quot;;[Black]0\ &quot;₽&quot;"/>
  </numFmts>
  <fonts count="27">
    <font>
      <name val="Calibri"/>
      <family val="2"/>
      <color theme="1"/>
      <sz val="11"/>
      <scheme val="minor"/>
    </font>
    <font>
      <name val="Calibri"/>
      <b val="1"/>
      <color rgb="00FFFFFF"/>
      <sz val="17"/>
    </font>
    <font>
      <name val="Calibri"/>
      <color rgb="00C9D6F5"/>
      <sz val="11"/>
    </font>
    <font>
      <name val="Calibri"/>
      <b val="1"/>
      <color rgb="008FB8FF"/>
      <sz val="10.5"/>
      <u val="single"/>
    </font>
    <font>
      <name val="Calibri"/>
      <color rgb="007E9BE0"/>
      <sz val="8.5"/>
    </font>
    <font>
      <name val="Calibri"/>
      <b val="1"/>
      <color rgb="000F1C4D"/>
      <sz val="12"/>
    </font>
    <font>
      <name val="Calibri"/>
      <b val="1"/>
      <color rgb="000F1C4D"/>
      <sz val="14"/>
    </font>
    <font>
      <name val="Calibri"/>
      <i val="1"/>
      <color rgb="005F667F"/>
      <sz val="10"/>
    </font>
    <font>
      <name val="Calibri"/>
      <b val="1"/>
      <color rgb="00FFFFFF"/>
      <sz val="10"/>
    </font>
    <font>
      <name val="Calibri"/>
      <color rgb="000F1C4D"/>
      <sz val="11"/>
    </font>
    <font>
      <name val="Calibri"/>
      <b val="1"/>
      <color rgb="00CE2E17"/>
      <sz val="10"/>
    </font>
    <font>
      <name val="Calibri"/>
      <b val="1"/>
      <color rgb="002951CA"/>
      <sz val="11"/>
    </font>
    <font>
      <name val="Calibri"/>
      <b val="1"/>
      <color rgb="000F1C4D"/>
      <sz val="13"/>
    </font>
    <font>
      <name val="Calibri"/>
      <b val="1"/>
      <color rgb="002951CA"/>
      <sz val="13"/>
    </font>
    <font>
      <name val="Calibri"/>
      <i val="1"/>
      <color rgb="005F667F"/>
      <sz val="10.5"/>
    </font>
    <font>
      <name val="Calibri"/>
      <b val="1"/>
      <color rgb="000F1C4D"/>
      <sz val="11"/>
    </font>
    <font>
      <name val="Calibri"/>
      <b val="1"/>
      <color rgb="000F1C4D"/>
      <sz val="11.5"/>
    </font>
    <font>
      <name val="Calibri"/>
      <b val="1"/>
      <color rgb="00FFFFFF"/>
      <sz val="13"/>
    </font>
    <font>
      <name val="Calibri"/>
      <color rgb="00D8E2F8"/>
      <sz val="10.5"/>
    </font>
    <font>
      <name val="Calibri"/>
      <b val="1"/>
      <color rgb="008FB8FF"/>
      <sz val="12"/>
      <u val="single"/>
    </font>
    <font>
      <name val="Calibri"/>
      <b val="1"/>
      <color rgb="00FFFFFF"/>
      <sz val="14"/>
    </font>
    <font>
      <name val="Calibri"/>
      <b val="1"/>
      <color rgb="000F1C4D"/>
      <sz val="12.5"/>
    </font>
    <font>
      <name val="Calibri"/>
      <b val="1"/>
      <color rgb="002951CA"/>
      <sz val="11.5"/>
      <u val="single"/>
    </font>
    <font>
      <name val="Calibri"/>
      <color rgb="002951CA"/>
      <sz val="11"/>
      <u val="single"/>
    </font>
    <font>
      <name val="Calibri"/>
      <color rgb="005F667F"/>
      <sz val="10"/>
    </font>
    <font>
      <name val="Calibri"/>
      <b val="1"/>
      <color rgb="002951CA"/>
      <sz val="12"/>
    </font>
    <font>
      <name val="Calibri"/>
      <color rgb="005F667F"/>
      <sz val="9.5"/>
    </font>
  </fonts>
  <fills count="9">
    <fill>
      <patternFill/>
    </fill>
    <fill>
      <patternFill patternType="gray125"/>
    </fill>
    <fill>
      <patternFill patternType="solid">
        <fgColor rgb="000F1C4D"/>
      </patternFill>
    </fill>
    <fill>
      <patternFill patternType="solid">
        <fgColor rgb="000260E8"/>
      </patternFill>
    </fill>
    <fill>
      <patternFill patternType="solid">
        <fgColor rgb="00FFF4D2"/>
      </patternFill>
    </fill>
    <fill>
      <patternFill patternType="solid">
        <fgColor rgb="002951CA"/>
      </patternFill>
    </fill>
    <fill>
      <patternFill patternType="solid">
        <fgColor rgb="00F4F7FF"/>
      </patternFill>
    </fill>
    <fill>
      <patternFill patternType="solid">
        <fgColor rgb="00FFF9E6"/>
      </patternFill>
    </fill>
    <fill>
      <patternFill patternType="solid">
        <fgColor rgb="00E8EEFB"/>
      </patternFill>
    </fill>
  </fills>
  <borders count="4">
    <border>
      <left/>
      <right/>
      <top/>
      <bottom/>
      <diagonal/>
    </border>
    <border>
      <left style="medium">
        <color rgb="00E8B93B"/>
      </left>
      <right style="medium">
        <color rgb="00E8B93B"/>
      </right>
      <top style="medium">
        <color rgb="00E8B93B"/>
      </top>
      <bottom style="medium">
        <color rgb="00E8B93B"/>
      </bottom>
    </border>
    <border>
      <bottom style="thin">
        <color rgb="00D6DDEE"/>
      </bottom>
    </border>
    <border>
      <left style="thin">
        <color rgb="00E8B93B"/>
      </left>
      <right style="thin">
        <color rgb="00E8B93B"/>
      </right>
      <top style="thin">
        <color rgb="00E8B93B"/>
      </top>
      <bottom style="thin">
        <color rgb="00E8B93B"/>
      </bottom>
    </border>
  </borders>
  <cellStyleXfs count="1">
    <xf numFmtId="0" fontId="0" fillId="0" borderId="0"/>
  </cellStyleXfs>
  <cellXfs count="48">
    <xf numFmtId="0" fontId="0" fillId="0" borderId="0" pivotButton="0" quotePrefix="0" xfId="0"/>
    <xf numFmtId="0" fontId="0" fillId="2" borderId="0" pivotButton="0" quotePrefix="0" xfId="0"/>
    <xf numFmtId="0" fontId="1" fillId="2" borderId="0" applyAlignment="1" pivotButton="0" quotePrefix="0" xfId="0">
      <alignment horizontal="right" vertical="center"/>
    </xf>
    <xf numFmtId="0" fontId="2" fillId="2" borderId="0" applyAlignment="1" pivotButton="0" quotePrefix="0" xfId="0">
      <alignment vertical="center" indent="1"/>
    </xf>
    <xf numFmtId="0" fontId="3" fillId="2" borderId="0" applyAlignment="1" pivotButton="0" quotePrefix="0" xfId="0">
      <alignment vertical="center" indent="1"/>
    </xf>
    <xf numFmtId="0" fontId="4" fillId="2" borderId="0" applyAlignment="1" pivotButton="0" quotePrefix="0" xfId="0">
      <alignment horizontal="right" vertical="center"/>
    </xf>
    <xf numFmtId="0" fontId="0" fillId="3" borderId="0" pivotButton="0" quotePrefix="0" xfId="0"/>
    <xf numFmtId="0" fontId="5" fillId="0" borderId="0" applyAlignment="1" pivotButton="0" quotePrefix="0" xfId="0">
      <alignment vertical="center"/>
    </xf>
    <xf numFmtId="164" fontId="6" fillId="4" borderId="1" applyAlignment="1" pivotButton="0" quotePrefix="0" xfId="0">
      <alignment horizontal="right" vertical="center"/>
    </xf>
    <xf numFmtId="0" fontId="7" fillId="0" borderId="0" applyAlignment="1" pivotButton="0" quotePrefix="0" xfId="0">
      <alignment vertical="center" indent="1"/>
    </xf>
    <xf numFmtId="0" fontId="8" fillId="5" borderId="0" applyAlignment="1" pivotButton="0" quotePrefix="0" xfId="0">
      <alignment horizontal="center" vertical="center" wrapText="1"/>
    </xf>
    <xf numFmtId="165" fontId="9" fillId="0" borderId="2" applyAlignment="1" pivotButton="0" quotePrefix="0" xfId="0">
      <alignment horizontal="center"/>
    </xf>
    <xf numFmtId="164" fontId="9" fillId="0" borderId="2" pivotButton="0" quotePrefix="0" xfId="0"/>
    <xf numFmtId="164" fontId="9" fillId="6" borderId="2" pivotButton="0" quotePrefix="0" xfId="0"/>
    <xf numFmtId="0" fontId="10" fillId="0" borderId="2" applyAlignment="1" pivotButton="0" quotePrefix="0" xfId="0">
      <alignment horizontal="center"/>
    </xf>
    <xf numFmtId="0" fontId="11" fillId="0" borderId="2" applyAlignment="1" pivotButton="0" quotePrefix="0" xfId="0">
      <alignment horizontal="left" indent="1"/>
    </xf>
    <xf numFmtId="0" fontId="12" fillId="0" borderId="0" pivotButton="0" quotePrefix="0" xfId="0"/>
    <xf numFmtId="0" fontId="9" fillId="6" borderId="2" applyAlignment="1" pivotButton="0" quotePrefix="0" xfId="0">
      <alignment vertical="center"/>
    </xf>
    <xf numFmtId="0" fontId="0" fillId="6" borderId="2" pivotButton="0" quotePrefix="0" xfId="0"/>
    <xf numFmtId="165" fontId="12" fillId="6" borderId="2" applyAlignment="1" pivotButton="0" quotePrefix="0" xfId="0">
      <alignment horizontal="right" vertical="center"/>
    </xf>
    <xf numFmtId="166" fontId="12" fillId="6" borderId="2" applyAlignment="1" pivotButton="0" quotePrefix="0" xfId="0">
      <alignment horizontal="right" vertical="center"/>
    </xf>
    <xf numFmtId="1" fontId="12" fillId="6" borderId="2" applyAlignment="1" pivotButton="0" quotePrefix="0" xfId="0">
      <alignment horizontal="right" vertical="center"/>
    </xf>
    <xf numFmtId="164" fontId="12" fillId="6" borderId="2" applyAlignment="1" pivotButton="0" quotePrefix="0" xfId="0">
      <alignment horizontal="right" vertical="center"/>
    </xf>
    <xf numFmtId="164" fontId="13" fillId="6" borderId="2" applyAlignment="1" pivotButton="0" quotePrefix="0" xfId="0">
      <alignment horizontal="right" vertical="center"/>
    </xf>
    <xf numFmtId="0" fontId="7" fillId="0" borderId="0" applyAlignment="1" pivotButton="0" quotePrefix="0" xfId="0">
      <alignment vertical="top" wrapText="1"/>
    </xf>
    <xf numFmtId="0" fontId="14" fillId="0" borderId="0" applyAlignment="1" pivotButton="0" quotePrefix="0" xfId="0">
      <alignment vertical="top" wrapText="1"/>
    </xf>
    <xf numFmtId="0" fontId="9" fillId="0" borderId="0" applyAlignment="1" pivotButton="0" quotePrefix="0" xfId="0">
      <alignment vertical="center"/>
    </xf>
    <xf numFmtId="164" fontId="5" fillId="4" borderId="3" applyAlignment="1" pivotButton="0" quotePrefix="0" xfId="0">
      <alignment horizontal="right" vertical="center"/>
    </xf>
    <xf numFmtId="0" fontId="15" fillId="6" borderId="2" applyAlignment="1" pivotButton="0" quotePrefix="0" xfId="0">
      <alignment vertical="center"/>
    </xf>
    <xf numFmtId="0" fontId="16" fillId="7" borderId="0" applyAlignment="1" pivotButton="0" quotePrefix="0" xfId="0">
      <alignment vertical="center" wrapText="1"/>
    </xf>
    <xf numFmtId="0" fontId="0" fillId="7" borderId="0" pivotButton="0" quotePrefix="0" xfId="0"/>
    <xf numFmtId="0" fontId="17" fillId="2" borderId="0" applyAlignment="1" pivotButton="0" quotePrefix="0" xfId="0">
      <alignment vertical="center" indent="1"/>
    </xf>
    <xf numFmtId="0" fontId="18" fillId="2" borderId="0" applyAlignment="1" pivotButton="0" quotePrefix="0" xfId="0">
      <alignment vertical="center" wrapText="1" indent="1"/>
    </xf>
    <xf numFmtId="0" fontId="19" fillId="2" borderId="0" applyAlignment="1" pivotButton="0" quotePrefix="0" xfId="0">
      <alignment vertical="center" indent="1"/>
    </xf>
    <xf numFmtId="0" fontId="20" fillId="2" borderId="0" applyAlignment="1" pivotButton="0" quotePrefix="0" xfId="0">
      <alignment vertical="center" indent="1"/>
    </xf>
    <xf numFmtId="0" fontId="17" fillId="5" borderId="0" applyAlignment="1" pivotButton="0" quotePrefix="0" xfId="0">
      <alignment horizontal="center" vertical="center"/>
    </xf>
    <xf numFmtId="0" fontId="21" fillId="0" borderId="0" applyAlignment="1" pivotButton="0" quotePrefix="0" xfId="0">
      <alignment vertical="center" indent="1"/>
    </xf>
    <xf numFmtId="0" fontId="9" fillId="0" borderId="0" applyAlignment="1" pivotButton="0" quotePrefix="0" xfId="0">
      <alignment vertical="top" wrapText="1" indent="1"/>
    </xf>
    <xf numFmtId="0" fontId="5" fillId="8" borderId="0" applyAlignment="1" pivotButton="0" quotePrefix="0" xfId="0">
      <alignment vertical="center" indent="1"/>
    </xf>
    <xf numFmtId="0" fontId="9" fillId="8" borderId="0" applyAlignment="1" pivotButton="0" quotePrefix="0" xfId="0">
      <alignment vertical="top" wrapText="1" indent="1"/>
    </xf>
    <xf numFmtId="0" fontId="22" fillId="8" borderId="0" applyAlignment="1" pivotButton="0" quotePrefix="0" xfId="0">
      <alignment vertical="center" indent="1"/>
    </xf>
    <xf numFmtId="0" fontId="23" fillId="0" borderId="0" pivotButton="0" quotePrefix="0" xfId="0"/>
    <xf numFmtId="0" fontId="24" fillId="0" borderId="0" pivotButton="0" quotePrefix="0" xfId="0"/>
    <xf numFmtId="0" fontId="25" fillId="0" borderId="0" applyAlignment="1" pivotButton="0" quotePrefix="0" xfId="0">
      <alignment vertical="bottom"/>
    </xf>
    <xf numFmtId="0" fontId="9" fillId="0" borderId="0" applyAlignment="1" pivotButton="0" quotePrefix="0" xfId="0">
      <alignment vertical="top" wrapText="1"/>
    </xf>
    <xf numFmtId="0" fontId="15" fillId="8" borderId="0" applyAlignment="1" pivotButton="0" quotePrefix="0" xfId="0">
      <alignment vertical="center" indent="1"/>
    </xf>
    <xf numFmtId="0" fontId="23" fillId="8" borderId="0" applyAlignment="1" pivotButton="0" quotePrefix="0" xfId="0">
      <alignment vertical="center" indent="1"/>
    </xf>
    <xf numFmtId="0" fontId="26" fillId="0" borderId="0" pivotButton="0" quotePrefix="0" xfId="0"/>
  </cellXfs>
  <cellStyles count="1">
    <cellStyle name="Normal" xfId="0" builtinId="0" hidden="0"/>
  </cellStyles>
  <dxfs count="2">
    <dxf>
      <fill>
        <patternFill patternType="solid">
          <fgColor rgb="00FDECE8"/>
        </patternFill>
      </fill>
    </dxf>
    <dxf>
      <font>
        <name val="Calibri"/>
        <b val="1"/>
        <color rgb="00CE2E17"/>
        <sz val="11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/Relationships>
</file>

<file path=xl/drawings/_rels/drawing2.xml.rels><Relationships xmlns="http://schemas.openxmlformats.org/package/2006/relationships"><Relationship Type="http://schemas.openxmlformats.org/officeDocument/2006/relationships/image" Target="/xl/media/image2.png" Id="rId1" /></Relationships>
</file>

<file path=xl/drawings/_rels/drawing3.xml.rels><Relationships xmlns="http://schemas.openxmlformats.org/package/2006/relationships"><Relationship Type="http://schemas.openxmlformats.org/officeDocument/2006/relationships/image" Target="/xl/media/image3.png" Id="rId1" /></Relationships>
</file>

<file path=xl/drawings/_rels/drawing4.xml.rels><Relationships xmlns="http://schemas.openxmlformats.org/package/2006/relationships"><Relationship Type="http://schemas.openxmlformats.org/officeDocument/2006/relationships/image" Target="/xl/media/image4.png" Id="rId1" /><Relationship Type="http://schemas.openxmlformats.org/officeDocument/2006/relationships/image" Target="/xl/media/image5.png" Id="rId2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1</col>
      <colOff>0</colOff>
      <row>1</row>
      <rowOff>0</rowOff>
    </from>
    <ext cx="1171575" cy="24765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drawings/drawing2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1</col>
      <colOff>0</colOff>
      <row>1</row>
      <rowOff>0</rowOff>
    </from>
    <ext cx="1171575" cy="24765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drawings/drawing3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1</col>
      <colOff>0</colOff>
      <row>1</row>
      <rowOff>0</rowOff>
    </from>
    <ext cx="1085850" cy="22860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drawings/drawing4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1</col>
      <colOff>0</colOff>
      <row>1</row>
      <rowOff>0</rowOff>
    </from>
    <ext cx="1085850" cy="22860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  <oneCellAnchor>
    <from>
      <col>1</col>
      <colOff>0</colOff>
      <row>29</row>
      <rowOff>0</rowOff>
    </from>
    <ext cx="904875" cy="190500"/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fintablo.ru/ai-services/kassovyj-razryv/?utm_source=excel-shablon&amp;utm_medium=file&amp;utm_campaign=kassovyj-razryv&amp;utm_content=calc" TargetMode="External" Id="rId1" /><Relationship Type="http://schemas.openxmlformats.org/officeDocument/2006/relationships/hyperlink" Target="https://fintablo.ru/?utm_source=excel-shablon&amp;utm_medium=file&amp;utm_campaign=kassovyj-razryv&amp;utm_content=product" TargetMode="External" Id="rId2" /><Relationship Type="http://schemas.openxmlformats.org/officeDocument/2006/relationships/drawing" Target="/xl/drawings/drawing1.xml" Id="rId3" /></Relationships>
</file>

<file path=xl/worksheets/_rels/sheet2.xml.rels><Relationships xmlns="http://schemas.openxmlformats.org/package/2006/relationships"><Relationship Type="http://schemas.openxmlformats.org/officeDocument/2006/relationships/hyperlink" Target="https://fintablo.ru/ai-services/kassovyj-razryv/?utm_source=excel-shablon&amp;utm_medium=file&amp;utm_campaign=kassovyj-razryv&amp;utm_content=calc" TargetMode="External" Id="rId1" /><Relationship Type="http://schemas.openxmlformats.org/officeDocument/2006/relationships/hyperlink" Target="https://fintablo.ru/?utm_source=excel-shablon&amp;utm_medium=file&amp;utm_campaign=kassovyj-razryv&amp;utm_content=product" TargetMode="External" Id="rId2" /><Relationship Type="http://schemas.openxmlformats.org/officeDocument/2006/relationships/drawing" Target="/xl/drawings/drawing2.xml" Id="rId3" /></Relationships>
</file>

<file path=xl/worksheets/_rels/sheet3.xml.rels><Relationships xmlns="http://schemas.openxmlformats.org/package/2006/relationships"><Relationship Type="http://schemas.openxmlformats.org/officeDocument/2006/relationships/hyperlink" Target="https://fintablo.ru/?utm_source=excel-shablon&amp;utm_medium=file&amp;utm_campaign=kassovyj-razryv&amp;utm_content=product" TargetMode="External" Id="rId1" /><Relationship Type="http://schemas.openxmlformats.org/officeDocument/2006/relationships/hyperlink" Target="https://fintablo.ru/ai-services/kassovyj-razryv/?utm_source=excel-shablon&amp;utm_medium=file&amp;utm_campaign=kassovyj-razryv&amp;utm_content=calc" TargetMode="External" Id="rId2" /><Relationship Type="http://schemas.openxmlformats.org/officeDocument/2006/relationships/drawing" Target="/xl/drawings/drawing3.xml" Id="rId3" /></Relationships>
</file>

<file path=xl/worksheets/_rels/sheet4.xml.rels><Relationships xmlns="http://schemas.openxmlformats.org/package/2006/relationships"><Relationship Type="http://schemas.openxmlformats.org/officeDocument/2006/relationships/hyperlink" Target="https://fintablo.ru/ai-services/?utm_source=excel-shablon&amp;utm_medium=file&amp;utm_campaign=kassovyj-razryv&amp;utm_content=razdel" TargetMode="External" Id="rId1" /><Relationship Type="http://schemas.openxmlformats.org/officeDocument/2006/relationships/drawing" Target="/xl/drawings/drawing4.xml" Id="rId2" /></Relationships>
</file>

<file path=xl/worksheets/sheet1.xml><?xml version="1.0" encoding="utf-8"?>
<worksheet xmlns="http://schemas.openxmlformats.org/spreadsheetml/2006/main">
  <sheetPr>
    <tabColor rgb="002951CA"/>
    <outlinePr summaryBelow="1" summaryRight="1"/>
    <pageSetUpPr fitToPage="1"/>
  </sheetPr>
  <dimension ref="B2:H43"/>
  <sheetViews>
    <sheetView showGridLines="0" workbookViewId="0">
      <pane xSplit="1" ySplit="9" topLeftCell="B10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.5" customWidth="1" min="1" max="1"/>
    <col width="13" customWidth="1" min="2" max="2"/>
    <col width="19" customWidth="1" min="3" max="3"/>
    <col width="17" customWidth="1" min="4" max="4"/>
    <col width="17" customWidth="1" min="5" max="5"/>
    <col width="19" customWidth="1" min="6" max="6"/>
    <col width="11" customWidth="1" min="7" max="7"/>
    <col width="24" customWidth="1" min="8" max="8"/>
    <col width="2.5" customWidth="1" min="9" max="9"/>
  </cols>
  <sheetData>
    <row r="1" ht="10" customHeight="1"/>
    <row r="2" ht="34" customHeight="1">
      <c r="B2" s="1" t="n"/>
      <c r="C2" s="1" t="n"/>
      <c r="D2" s="2" t="inlineStr">
        <is>
          <t>Кассовый разрыв: прогноз на 12 недель</t>
        </is>
      </c>
    </row>
    <row r="3" ht="26" customHeight="1">
      <c r="B3" s="3" t="inlineStr">
        <is>
          <t>Заполните жёлтые ячейки. Даты, остатки и признак минуса посчитаются сами.</t>
        </is>
      </c>
    </row>
    <row r="4" ht="22" customHeight="1">
      <c r="B4" s="4" t="inlineStr">
        <is>
          <t>Открыть онлайн-калькулятор кассового разрыва →</t>
        </is>
      </c>
      <c r="F4" s="5" t="inlineStr">
        <is>
          <t>ШАБЛОН · 12 НЕДЕЛЬ · БЕЗ РЕГИСТРАЦИИ</t>
        </is>
      </c>
    </row>
    <row r="5" ht="3" customHeight="1">
      <c r="B5" s="6" t="n"/>
      <c r="C5" s="6" t="n"/>
      <c r="D5" s="6" t="n"/>
      <c r="E5" s="6" t="n"/>
      <c r="F5" s="6" t="n"/>
      <c r="G5" s="6" t="n"/>
      <c r="H5" s="6" t="n"/>
    </row>
    <row r="6" ht="14" customHeight="1"/>
    <row r="7" ht="30" customHeight="1">
      <c r="B7" s="7" t="inlineStr">
        <is>
          <t>Остаток на счетах и в кассе сегодня</t>
        </is>
      </c>
      <c r="F7" s="8" t="n">
        <v>0</v>
      </c>
      <c r="G7" s="9" t="inlineStr">
        <is>
          <t>← замените своей суммой</t>
        </is>
      </c>
    </row>
    <row r="9" ht="32" customHeight="1">
      <c r="B9" s="10" t="inlineStr">
        <is>
          <t>Неделя</t>
        </is>
      </c>
      <c r="C9" s="10" t="inlineStr">
        <is>
          <t>Остаток на начало</t>
        </is>
      </c>
      <c r="D9" s="10" t="inlineStr">
        <is>
          <t>Поступления</t>
        </is>
      </c>
      <c r="E9" s="10" t="inlineStr">
        <is>
          <t>Выплаты</t>
        </is>
      </c>
      <c r="F9" s="10" t="inlineStr">
        <is>
          <t>Остаток на конец</t>
        </is>
      </c>
      <c r="G9" s="10" t="inlineStr">
        <is>
          <t>Признак</t>
        </is>
      </c>
      <c r="H9" s="10" t="inlineStr">
        <is>
          <t>Размер остатка</t>
        </is>
      </c>
    </row>
    <row r="10" ht="21" customHeight="1">
      <c r="B10" s="11">
        <f>TODAY()</f>
        <v/>
      </c>
      <c r="C10" s="12">
        <f>$F$7</f>
        <v/>
      </c>
      <c r="D10" s="13" t="n">
        <v>0</v>
      </c>
      <c r="E10" s="13" t="n">
        <v>0</v>
      </c>
      <c r="F10" s="12">
        <f>C10+D10-E10</f>
        <v/>
      </c>
      <c r="G10" s="14">
        <f>IF(F10&lt;0,"минус","")</f>
        <v/>
      </c>
      <c r="H10" s="15">
        <f>IF(MAX(MAX($F$10:$F$21),-MIN($F$10:$F$21))=0,"",IF(F10&lt;0,"−","")&amp;REPT("█",MAX(1,ROUND(ABS(F10)/MAX(MAX($F$10:$F$21),-MIN($F$10:$F$21))*20,0))))</f>
        <v/>
      </c>
    </row>
    <row r="11" ht="21" customHeight="1">
      <c r="B11" s="11">
        <f>B10+7</f>
        <v/>
      </c>
      <c r="C11" s="12">
        <f>F10</f>
        <v/>
      </c>
      <c r="D11" s="13" t="n">
        <v>0</v>
      </c>
      <c r="E11" s="13" t="n">
        <v>0</v>
      </c>
      <c r="F11" s="12">
        <f>C11+D11-E11</f>
        <v/>
      </c>
      <c r="G11" s="14">
        <f>IF(F11&lt;0,"минус","")</f>
        <v/>
      </c>
      <c r="H11" s="15">
        <f>IF(MAX(MAX($F$10:$F$21),-MIN($F$10:$F$21))=0,"",IF(F11&lt;0,"−","")&amp;REPT("█",MAX(1,ROUND(ABS(F11)/MAX(MAX($F$10:$F$21),-MIN($F$10:$F$21))*20,0))))</f>
        <v/>
      </c>
    </row>
    <row r="12" ht="21" customHeight="1">
      <c r="B12" s="11">
        <f>B11+7</f>
        <v/>
      </c>
      <c r="C12" s="12">
        <f>F11</f>
        <v/>
      </c>
      <c r="D12" s="13" t="n">
        <v>0</v>
      </c>
      <c r="E12" s="13" t="n">
        <v>0</v>
      </c>
      <c r="F12" s="12">
        <f>C12+D12-E12</f>
        <v/>
      </c>
      <c r="G12" s="14">
        <f>IF(F12&lt;0,"минус","")</f>
        <v/>
      </c>
      <c r="H12" s="15">
        <f>IF(MAX(MAX($F$10:$F$21),-MIN($F$10:$F$21))=0,"",IF(F12&lt;0,"−","")&amp;REPT("█",MAX(1,ROUND(ABS(F12)/MAX(MAX($F$10:$F$21),-MIN($F$10:$F$21))*20,0))))</f>
        <v/>
      </c>
    </row>
    <row r="13" ht="21" customHeight="1">
      <c r="B13" s="11">
        <f>B12+7</f>
        <v/>
      </c>
      <c r="C13" s="12">
        <f>F12</f>
        <v/>
      </c>
      <c r="D13" s="13" t="n">
        <v>0</v>
      </c>
      <c r="E13" s="13" t="n">
        <v>0</v>
      </c>
      <c r="F13" s="12">
        <f>C13+D13-E13</f>
        <v/>
      </c>
      <c r="G13" s="14">
        <f>IF(F13&lt;0,"минус","")</f>
        <v/>
      </c>
      <c r="H13" s="15">
        <f>IF(MAX(MAX($F$10:$F$21),-MIN($F$10:$F$21))=0,"",IF(F13&lt;0,"−","")&amp;REPT("█",MAX(1,ROUND(ABS(F13)/MAX(MAX($F$10:$F$21),-MIN($F$10:$F$21))*20,0))))</f>
        <v/>
      </c>
    </row>
    <row r="14" ht="21" customHeight="1">
      <c r="B14" s="11">
        <f>B13+7</f>
        <v/>
      </c>
      <c r="C14" s="12">
        <f>F13</f>
        <v/>
      </c>
      <c r="D14" s="13" t="n">
        <v>0</v>
      </c>
      <c r="E14" s="13" t="n">
        <v>0</v>
      </c>
      <c r="F14" s="12">
        <f>C14+D14-E14</f>
        <v/>
      </c>
      <c r="G14" s="14">
        <f>IF(F14&lt;0,"минус","")</f>
        <v/>
      </c>
      <c r="H14" s="15">
        <f>IF(MAX(MAX($F$10:$F$21),-MIN($F$10:$F$21))=0,"",IF(F14&lt;0,"−","")&amp;REPT("█",MAX(1,ROUND(ABS(F14)/MAX(MAX($F$10:$F$21),-MIN($F$10:$F$21))*20,0))))</f>
        <v/>
      </c>
    </row>
    <row r="15" ht="21" customHeight="1">
      <c r="B15" s="11">
        <f>B14+7</f>
        <v/>
      </c>
      <c r="C15" s="12">
        <f>F14</f>
        <v/>
      </c>
      <c r="D15" s="13" t="n">
        <v>0</v>
      </c>
      <c r="E15" s="13" t="n">
        <v>0</v>
      </c>
      <c r="F15" s="12">
        <f>C15+D15-E15</f>
        <v/>
      </c>
      <c r="G15" s="14">
        <f>IF(F15&lt;0,"минус","")</f>
        <v/>
      </c>
      <c r="H15" s="15">
        <f>IF(MAX(MAX($F$10:$F$21),-MIN($F$10:$F$21))=0,"",IF(F15&lt;0,"−","")&amp;REPT("█",MAX(1,ROUND(ABS(F15)/MAX(MAX($F$10:$F$21),-MIN($F$10:$F$21))*20,0))))</f>
        <v/>
      </c>
    </row>
    <row r="16" ht="21" customHeight="1">
      <c r="B16" s="11">
        <f>B15+7</f>
        <v/>
      </c>
      <c r="C16" s="12">
        <f>F15</f>
        <v/>
      </c>
      <c r="D16" s="13" t="n">
        <v>0</v>
      </c>
      <c r="E16" s="13" t="n">
        <v>0</v>
      </c>
      <c r="F16" s="12">
        <f>C16+D16-E16</f>
        <v/>
      </c>
      <c r="G16" s="14">
        <f>IF(F16&lt;0,"минус","")</f>
        <v/>
      </c>
      <c r="H16" s="15">
        <f>IF(MAX(MAX($F$10:$F$21),-MIN($F$10:$F$21))=0,"",IF(F16&lt;0,"−","")&amp;REPT("█",MAX(1,ROUND(ABS(F16)/MAX(MAX($F$10:$F$21),-MIN($F$10:$F$21))*20,0))))</f>
        <v/>
      </c>
    </row>
    <row r="17" ht="21" customHeight="1">
      <c r="B17" s="11">
        <f>B16+7</f>
        <v/>
      </c>
      <c r="C17" s="12">
        <f>F16</f>
        <v/>
      </c>
      <c r="D17" s="13" t="n">
        <v>0</v>
      </c>
      <c r="E17" s="13" t="n">
        <v>0</v>
      </c>
      <c r="F17" s="12">
        <f>C17+D17-E17</f>
        <v/>
      </c>
      <c r="G17" s="14">
        <f>IF(F17&lt;0,"минус","")</f>
        <v/>
      </c>
      <c r="H17" s="15">
        <f>IF(MAX(MAX($F$10:$F$21),-MIN($F$10:$F$21))=0,"",IF(F17&lt;0,"−","")&amp;REPT("█",MAX(1,ROUND(ABS(F17)/MAX(MAX($F$10:$F$21),-MIN($F$10:$F$21))*20,0))))</f>
        <v/>
      </c>
    </row>
    <row r="18" ht="21" customHeight="1">
      <c r="B18" s="11">
        <f>B17+7</f>
        <v/>
      </c>
      <c r="C18" s="12">
        <f>F17</f>
        <v/>
      </c>
      <c r="D18" s="13" t="n">
        <v>0</v>
      </c>
      <c r="E18" s="13" t="n">
        <v>0</v>
      </c>
      <c r="F18" s="12">
        <f>C18+D18-E18</f>
        <v/>
      </c>
      <c r="G18" s="14">
        <f>IF(F18&lt;0,"минус","")</f>
        <v/>
      </c>
      <c r="H18" s="15">
        <f>IF(MAX(MAX($F$10:$F$21),-MIN($F$10:$F$21))=0,"",IF(F18&lt;0,"−","")&amp;REPT("█",MAX(1,ROUND(ABS(F18)/MAX(MAX($F$10:$F$21),-MIN($F$10:$F$21))*20,0))))</f>
        <v/>
      </c>
    </row>
    <row r="19" ht="21" customHeight="1">
      <c r="B19" s="11">
        <f>B18+7</f>
        <v/>
      </c>
      <c r="C19" s="12">
        <f>F18</f>
        <v/>
      </c>
      <c r="D19" s="13" t="n">
        <v>0</v>
      </c>
      <c r="E19" s="13" t="n">
        <v>0</v>
      </c>
      <c r="F19" s="12">
        <f>C19+D19-E19</f>
        <v/>
      </c>
      <c r="G19" s="14">
        <f>IF(F19&lt;0,"минус","")</f>
        <v/>
      </c>
      <c r="H19" s="15">
        <f>IF(MAX(MAX($F$10:$F$21),-MIN($F$10:$F$21))=0,"",IF(F19&lt;0,"−","")&amp;REPT("█",MAX(1,ROUND(ABS(F19)/MAX(MAX($F$10:$F$21),-MIN($F$10:$F$21))*20,0))))</f>
        <v/>
      </c>
    </row>
    <row r="20" ht="21" customHeight="1">
      <c r="B20" s="11">
        <f>B19+7</f>
        <v/>
      </c>
      <c r="C20" s="12">
        <f>F19</f>
        <v/>
      </c>
      <c r="D20" s="13" t="n">
        <v>0</v>
      </c>
      <c r="E20" s="13" t="n">
        <v>0</v>
      </c>
      <c r="F20" s="12">
        <f>C20+D20-E20</f>
        <v/>
      </c>
      <c r="G20" s="14">
        <f>IF(F20&lt;0,"минус","")</f>
        <v/>
      </c>
      <c r="H20" s="15">
        <f>IF(MAX(MAX($F$10:$F$21),-MIN($F$10:$F$21))=0,"",IF(F20&lt;0,"−","")&amp;REPT("█",MAX(1,ROUND(ABS(F20)/MAX(MAX($F$10:$F$21),-MIN($F$10:$F$21))*20,0))))</f>
        <v/>
      </c>
    </row>
    <row r="21" ht="21" customHeight="1">
      <c r="B21" s="11">
        <f>B20+7</f>
        <v/>
      </c>
      <c r="C21" s="12">
        <f>F20</f>
        <v/>
      </c>
      <c r="D21" s="13" t="n">
        <v>0</v>
      </c>
      <c r="E21" s="13" t="n">
        <v>0</v>
      </c>
      <c r="F21" s="12">
        <f>C21+D21-E21</f>
        <v/>
      </c>
      <c r="G21" s="14">
        <f>IF(F21&lt;0,"минус","")</f>
        <v/>
      </c>
      <c r="H21" s="15">
        <f>IF(MAX(MAX($F$10:$F$21),-MIN($F$10:$F$21))=0,"",IF(F21&lt;0,"−","")&amp;REPT("█",MAX(1,ROUND(ABS(F21)/MAX(MAX($F$10:$F$21),-MIN($F$10:$F$21))*20,0))))</f>
        <v/>
      </c>
    </row>
    <row r="22" ht="14" customHeight="1"/>
    <row r="23" ht="26" customHeight="1">
      <c r="B23" s="16" t="inlineStr">
        <is>
          <t>Что читается с этого листа</t>
        </is>
      </c>
    </row>
    <row r="24" ht="22" customHeight="1">
      <c r="B24" s="17" t="inlineStr">
        <is>
          <t>Дата первого минуса. К этой дате нужно найти деньги</t>
        </is>
      </c>
      <c r="C24" s="18" t="n"/>
      <c r="D24" s="18" t="n"/>
      <c r="E24" s="18" t="n"/>
      <c r="F24" s="19">
        <f>IFERROR(INDEX(B10:B21,MATCH("минус",G10:G21,0)),"минуса нет")</f>
        <v/>
      </c>
    </row>
    <row r="25" ht="22" customHeight="1">
      <c r="B25" s="17" t="inlineStr">
        <is>
          <t>Разрыв недели: сколько не хватает именно к этой дате</t>
        </is>
      </c>
      <c r="C25" s="18" t="n"/>
      <c r="D25" s="18" t="n"/>
      <c r="E25" s="18" t="n"/>
      <c r="F25" s="20">
        <f>IFERROR(-INDEX(F10:F21,MATCH("минус",G10:G21,0)),0)</f>
        <v/>
      </c>
    </row>
    <row r="26" ht="22" customHeight="1">
      <c r="B26" s="17" t="inlineStr">
        <is>
          <t>Глубина просадки: объём финансирования на весь провал</t>
        </is>
      </c>
      <c r="C26" s="18" t="n"/>
      <c r="D26" s="18" t="n"/>
      <c r="E26" s="18" t="n"/>
      <c r="F26" s="20">
        <f>-MIN(0,MIN(F10:F21))</f>
        <v/>
      </c>
    </row>
    <row r="27" ht="22" customHeight="1">
      <c r="B27" s="17" t="inlineStr">
        <is>
          <t>Недель в минусе из двенадцати</t>
        </is>
      </c>
      <c r="C27" s="18" t="n"/>
      <c r="D27" s="18" t="n"/>
      <c r="E27" s="18" t="n"/>
      <c r="F27" s="21">
        <f>COUNTIF(F10:F21,"&lt;0")</f>
        <v/>
      </c>
    </row>
    <row r="28" ht="22" customHeight="1">
      <c r="B28" s="17" t="inlineStr">
        <is>
          <t>Дно прогноза: самый низкий остаток за 12 недель</t>
        </is>
      </c>
      <c r="C28" s="18" t="n"/>
      <c r="D28" s="18" t="n"/>
      <c r="E28" s="18" t="n"/>
      <c r="F28" s="22">
        <f>MIN(F10:F21)</f>
        <v/>
      </c>
    </row>
    <row r="29" ht="22" customHeight="1">
      <c r="B29" s="17" t="inlineStr">
        <is>
          <t>Неснижаемый остаток: дно плюс одна средняя неделя выплат</t>
        </is>
      </c>
      <c r="C29" s="18" t="n"/>
      <c r="D29" s="18" t="n"/>
      <c r="E29" s="18" t="n"/>
      <c r="F29" s="23">
        <f>-MIN(0,MIN(F10:F21))+AVERAGE(E10:E21)</f>
        <v/>
      </c>
    </row>
    <row r="30" ht="30" customHeight="1">
      <c r="B30" s="24" t="inlineStr">
        <is>
          <t>Разрыв недели и глубина просадки это разные суммы. Первую надо найти к конкретной дате, вторая показывает, сколько денег нужно на весь провал. Совпадают они только тогда, когда первый минус и есть самая глубокая точка.</t>
        </is>
      </c>
    </row>
    <row r="32" ht="28" customHeight="1">
      <c r="B32" s="16" t="inlineStr">
        <is>
          <t>Проверка: это разрыв по срокам или структурный убыток</t>
        </is>
      </c>
    </row>
    <row r="33" ht="30" customHeight="1">
      <c r="B33" s="25" t="inlineStr">
        <is>
          <t>Впишите РЕГУЛЯРНЫЕ суммы за месяц, без разовых. Крупная закупка или разовый платёж делают месяц минусовым, хотя бизнес прибыльный, и вывод получится обратный.</t>
        </is>
      </c>
    </row>
    <row r="34" ht="24" customHeight="1">
      <c r="B34" s="26" t="inlineStr">
        <is>
          <t>Регулярные поступления за месяц</t>
        </is>
      </c>
      <c r="F34" s="27" t="n">
        <v>0</v>
      </c>
    </row>
    <row r="35" ht="24" customHeight="1">
      <c r="B35" s="26" t="inlineStr">
        <is>
          <t>Регулярные выплаты за месяц: постоянные, ФОТ, налоги, кредиты</t>
        </is>
      </c>
      <c r="F35" s="27" t="n">
        <v>0</v>
      </c>
    </row>
    <row r="36" ht="24" customHeight="1">
      <c r="B36" s="28" t="inlineStr">
        <is>
          <t>Запас за регулярный месяц</t>
        </is>
      </c>
      <c r="C36" s="18" t="n"/>
      <c r="D36" s="18" t="n"/>
      <c r="E36" s="18" t="n"/>
      <c r="F36" s="22">
        <f>F34-F35</f>
        <v/>
      </c>
    </row>
    <row r="37" ht="44" customHeight="1">
      <c r="B37" s="29">
        <f>IF(AND(F34=0,F35=0),"Впишите регулярные поступления и выплаты за месяц, и здесь появится вердикт.",IF(F36&lt;0,"Структурный убыток. Регулярные выплаты больше поступлений, и сдвиг платежей с займом тут не помогают: нужен рост поступлений или сокращение расходов.",IF(COUNTIF(F10:F21,"&lt;0")&gt;0,"Разрыв по срокам. Регулярный месяц плюсовой, деньги есть, но приходят позже. Помогает сдвиг крупного платежа, ускорение поступлений или короткое финансирование.","Разрывов на 12 недель нет и регулярный месяц плюсовой. Держите неснижаемый остаток и пересчитывайте лист раз в неделю.")))</f>
        <v/>
      </c>
      <c r="C37" s="30" t="n"/>
      <c r="D37" s="30" t="n"/>
      <c r="E37" s="30" t="n"/>
      <c r="F37" s="30" t="n"/>
      <c r="G37" s="30" t="n"/>
      <c r="H37" s="30" t="n"/>
    </row>
    <row r="38" ht="14" customHeight="1"/>
    <row r="39" ht="30" customHeight="1">
      <c r="B39" s="31" t="inlineStr">
        <is>
          <t>Предел этого листа</t>
        </is>
      </c>
    </row>
    <row r="40" ht="30" customHeight="1">
      <c r="B40" s="32" t="inlineStr">
        <is>
          <t>•  Лист считает ровно то, что вписали руками. Календарь платежей, стыки месяцев и даты зарплаты приходится держать в голове и править самому.</t>
        </is>
      </c>
    </row>
    <row r="41" ht="30" customHeight="1">
      <c r="B41" s="32" t="inlineStr">
        <is>
          <t>•  Если сдвинете закупку на неделю, а в шаблоне не поправите, через месяц он покажет уже неактуальные цифры.</t>
        </is>
      </c>
    </row>
    <row r="42" ht="30" customHeight="1">
      <c r="B42" s="32" t="inlineStr">
        <is>
          <t>•  Финтабло подтягивает поступления и платежи из банка сам и ведёт платёжный календарь на месяцы вперёд. Разрыв виден до того, как он случился.</t>
        </is>
      </c>
    </row>
    <row r="43" ht="32" customHeight="1">
      <c r="B43" s="33" t="inlineStr">
        <is>
          <t>Автоматизировать расчёты и не доводить до разрыва →</t>
        </is>
      </c>
    </row>
  </sheetData>
  <mergeCells count="25">
    <mergeCell ref="B40:H40"/>
    <mergeCell ref="B30:H30"/>
    <mergeCell ref="B24:E24"/>
    <mergeCell ref="B33:H33"/>
    <mergeCell ref="B36:E36"/>
    <mergeCell ref="B26:E26"/>
    <mergeCell ref="B32:H32"/>
    <mergeCell ref="B35:E35"/>
    <mergeCell ref="B4:E4"/>
    <mergeCell ref="G7:H7"/>
    <mergeCell ref="B41:H41"/>
    <mergeCell ref="D2:H2"/>
    <mergeCell ref="B7:E7"/>
    <mergeCell ref="B25:E25"/>
    <mergeCell ref="B3:H3"/>
    <mergeCell ref="B27:E27"/>
    <mergeCell ref="B43:H43"/>
    <mergeCell ref="B39:H39"/>
    <mergeCell ref="F4:H4"/>
    <mergeCell ref="B42:H42"/>
    <mergeCell ref="B23:H23"/>
    <mergeCell ref="B29:E29"/>
    <mergeCell ref="B34:E34"/>
    <mergeCell ref="B28:E28"/>
    <mergeCell ref="B37:H37"/>
  </mergeCells>
  <conditionalFormatting sqref="B10:H21">
    <cfRule type="expression" priority="1" dxfId="0" stopIfTrue="0">
      <formula>$F10&lt;0</formula>
    </cfRule>
  </conditionalFormatting>
  <conditionalFormatting sqref="F10:F21">
    <cfRule type="cellIs" priority="2" operator="lessThan" dxfId="1">
      <formula>0</formula>
    </cfRule>
  </conditionalFormatting>
  <conditionalFormatting sqref="H10:H21">
    <cfRule type="expression" priority="3" dxfId="1">
      <formula>$F10&lt;0</formula>
    </cfRule>
  </conditionalFormatting>
  <dataValidations count="1">
    <dataValidation sqref="F7" showDropDown="0" showInputMessage="1" showErrorMessage="1" allowBlank="0" errorTitle="Нужна сумма" error="Впишите число, ноль или больше." promptTitle="Остаток на сегодня" prompt="Сумма на всех расчётных счетах плюс наличные в кассе. Свободный кредитный лимит и овердрафт сюда не идут: это чужие деньги." type="decimal" operator="greaterThanOrEqual">
      <formula1>0</formula1>
    </dataValidation>
  </dataValidations>
  <hyperlinks>
    <hyperlink xmlns:r="http://schemas.openxmlformats.org/officeDocument/2006/relationships" ref="B4" r:id="rId1"/>
    <hyperlink xmlns:r="http://schemas.openxmlformats.org/officeDocument/2006/relationships" ref="B43" r:id="rId2"/>
  </hyperlinks>
  <pageMargins left="0.75" right="0.75" top="1" bottom="1" header="0.5" footer="0.5"/>
  <pageSetup orientation="landscape" fitToHeight="0" fitToWidth="1"/>
  <drawing xmlns:r="http://schemas.openxmlformats.org/officeDocument/2006/relationships" r:id="rId3"/>
</worksheet>
</file>

<file path=xl/worksheets/sheet2.xml><?xml version="1.0" encoding="utf-8"?>
<worksheet xmlns="http://schemas.openxmlformats.org/spreadsheetml/2006/main">
  <sheetPr>
    <tabColor rgb="002951CA"/>
    <outlinePr summaryBelow="1" summaryRight="1"/>
    <pageSetUpPr fitToPage="1"/>
  </sheetPr>
  <dimension ref="B2:H43"/>
  <sheetViews>
    <sheetView showGridLines="0" workbookViewId="0">
      <pane xSplit="1" ySplit="9" topLeftCell="B10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.5" customWidth="1" min="1" max="1"/>
    <col width="13" customWidth="1" min="2" max="2"/>
    <col width="19" customWidth="1" min="3" max="3"/>
    <col width="17" customWidth="1" min="4" max="4"/>
    <col width="17" customWidth="1" min="5" max="5"/>
    <col width="19" customWidth="1" min="6" max="6"/>
    <col width="11" customWidth="1" min="7" max="7"/>
    <col width="24" customWidth="1" min="8" max="8"/>
    <col width="2.5" customWidth="1" min="9" max="9"/>
  </cols>
  <sheetData>
    <row r="1" ht="10" customHeight="1"/>
    <row r="2" ht="34" customHeight="1">
      <c r="B2" s="1" t="n"/>
      <c r="C2" s="1" t="n"/>
      <c r="D2" s="2" t="inlineStr">
        <is>
          <t>Кассовый разрыв: прогноз на 12 недель</t>
        </is>
      </c>
    </row>
    <row r="3" ht="26" customHeight="1">
      <c r="B3" s="3" t="inlineStr">
        <is>
          <t>Как это выглядит на заполненных цифрах. Свои вписывайте на листе «Мой расчёт».</t>
        </is>
      </c>
    </row>
    <row r="4" ht="22" customHeight="1">
      <c r="B4" s="4" t="inlineStr">
        <is>
          <t>Открыть онлайн-калькулятор кассового разрыва →</t>
        </is>
      </c>
      <c r="F4" s="5" t="inlineStr">
        <is>
          <t>ШАБЛОН · 12 НЕДЕЛЬ · БЕЗ РЕГИСТРАЦИИ</t>
        </is>
      </c>
    </row>
    <row r="5" ht="3" customHeight="1">
      <c r="B5" s="6" t="n"/>
      <c r="C5" s="6" t="n"/>
      <c r="D5" s="6" t="n"/>
      <c r="E5" s="6" t="n"/>
      <c r="F5" s="6" t="n"/>
      <c r="G5" s="6" t="n"/>
      <c r="H5" s="6" t="n"/>
    </row>
    <row r="6" ht="14" customHeight="1"/>
    <row r="7" ht="30" customHeight="1">
      <c r="B7" s="7" t="inlineStr">
        <is>
          <t>Остаток на счетах и в кассе сегодня</t>
        </is>
      </c>
      <c r="F7" s="8" t="n">
        <v>1800000</v>
      </c>
      <c r="G7" s="9" t="inlineStr">
        <is>
          <t>← замените своей суммой</t>
        </is>
      </c>
    </row>
    <row r="9" ht="32" customHeight="1">
      <c r="B9" s="10" t="inlineStr">
        <is>
          <t>Неделя</t>
        </is>
      </c>
      <c r="C9" s="10" t="inlineStr">
        <is>
          <t>Остаток на начало</t>
        </is>
      </c>
      <c r="D9" s="10" t="inlineStr">
        <is>
          <t>Поступления</t>
        </is>
      </c>
      <c r="E9" s="10" t="inlineStr">
        <is>
          <t>Выплаты</t>
        </is>
      </c>
      <c r="F9" s="10" t="inlineStr">
        <is>
          <t>Остаток на конец</t>
        </is>
      </c>
      <c r="G9" s="10" t="inlineStr">
        <is>
          <t>Признак</t>
        </is>
      </c>
      <c r="H9" s="10" t="inlineStr">
        <is>
          <t>Размер остатка</t>
        </is>
      </c>
    </row>
    <row r="10" ht="21" customHeight="1">
      <c r="B10" s="11">
        <f>TODAY()</f>
        <v/>
      </c>
      <c r="C10" s="12">
        <f>$F$7</f>
        <v/>
      </c>
      <c r="D10" s="13" t="n">
        <v>180000</v>
      </c>
      <c r="E10" s="13" t="n">
        <v>460000</v>
      </c>
      <c r="F10" s="12">
        <f>C10+D10-E10</f>
        <v/>
      </c>
      <c r="G10" s="14">
        <f>IF(F10&lt;0,"минус","")</f>
        <v/>
      </c>
      <c r="H10" s="15">
        <f>IF(MAX(MAX($F$10:$F$21),-MIN($F$10:$F$21))=0,"",IF(F10&lt;0,"−","")&amp;REPT("█",MAX(1,ROUND(ABS(F10)/MAX(MAX($F$10:$F$21),-MIN($F$10:$F$21))*20,0))))</f>
        <v/>
      </c>
    </row>
    <row r="11" ht="21" customHeight="1">
      <c r="B11" s="11">
        <f>B10+7</f>
        <v/>
      </c>
      <c r="C11" s="12">
        <f>F10</f>
        <v/>
      </c>
      <c r="D11" s="13" t="n">
        <v>336000</v>
      </c>
      <c r="E11" s="13" t="n">
        <v>1170000</v>
      </c>
      <c r="F11" s="12">
        <f>C11+D11-E11</f>
        <v/>
      </c>
      <c r="G11" s="14">
        <f>IF(F11&lt;0,"минус","")</f>
        <v/>
      </c>
      <c r="H11" s="15">
        <f>IF(MAX(MAX($F$10:$F$21),-MIN($F$10:$F$21))=0,"",IF(F11&lt;0,"−","")&amp;REPT("█",MAX(1,ROUND(ABS(F11)/MAX(MAX($F$10:$F$21),-MIN($F$10:$F$21))*20,0))))</f>
        <v/>
      </c>
    </row>
    <row r="12" ht="21" customHeight="1">
      <c r="B12" s="11">
        <f>B11+7</f>
        <v/>
      </c>
      <c r="C12" s="12">
        <f>F11</f>
        <v/>
      </c>
      <c r="D12" s="13" t="n">
        <v>504000</v>
      </c>
      <c r="E12" s="13" t="n">
        <v>1410000</v>
      </c>
      <c r="F12" s="12">
        <f>C12+D12-E12</f>
        <v/>
      </c>
      <c r="G12" s="14">
        <f>IF(F12&lt;0,"минус","")</f>
        <v/>
      </c>
      <c r="H12" s="15">
        <f>IF(MAX(MAX($F$10:$F$21),-MIN($F$10:$F$21))=0,"",IF(F12&lt;0,"−","")&amp;REPT("█",MAX(1,ROUND(ABS(F12)/MAX(MAX($F$10:$F$21),-MIN($F$10:$F$21))*20,0))))</f>
        <v/>
      </c>
    </row>
    <row r="13" ht="21" customHeight="1">
      <c r="B13" s="11">
        <f>B12+7</f>
        <v/>
      </c>
      <c r="C13" s="12">
        <f>F12</f>
        <v/>
      </c>
      <c r="D13" s="13" t="n">
        <v>2220000</v>
      </c>
      <c r="E13" s="13" t="n">
        <v>1370000</v>
      </c>
      <c r="F13" s="12">
        <f>C13+D13-E13</f>
        <v/>
      </c>
      <c r="G13" s="14">
        <f>IF(F13&lt;0,"минус","")</f>
        <v/>
      </c>
      <c r="H13" s="15">
        <f>IF(MAX(MAX($F$10:$F$21),-MIN($F$10:$F$21))=0,"",IF(F13&lt;0,"−","")&amp;REPT("█",MAX(1,ROUND(ABS(F13)/MAX(MAX($F$10:$F$21),-MIN($F$10:$F$21))*20,0))))</f>
        <v/>
      </c>
    </row>
    <row r="14" ht="21" customHeight="1">
      <c r="B14" s="11">
        <f>B13+7</f>
        <v/>
      </c>
      <c r="C14" s="12">
        <f>F13</f>
        <v/>
      </c>
      <c r="D14" s="13" t="n">
        <v>475355</v>
      </c>
      <c r="E14" s="13" t="n">
        <v>454194</v>
      </c>
      <c r="F14" s="12">
        <f>C14+D14-E14</f>
        <v/>
      </c>
      <c r="G14" s="14">
        <f>IF(F14&lt;0,"минус","")</f>
        <v/>
      </c>
      <c r="H14" s="15">
        <f>IF(MAX(MAX($F$10:$F$21),-MIN($F$10:$F$21))=0,"",IF(F14&lt;0,"−","")&amp;REPT("█",MAX(1,ROUND(ABS(F14)/MAX(MAX($F$10:$F$21),-MIN($F$10:$F$21))*20,0))))</f>
        <v/>
      </c>
    </row>
    <row r="15" ht="21" customHeight="1">
      <c r="B15" s="11">
        <f>B14+7</f>
        <v/>
      </c>
      <c r="C15" s="12">
        <f>F14</f>
        <v/>
      </c>
      <c r="D15" s="13" t="n">
        <v>284516</v>
      </c>
      <c r="E15" s="13" t="n">
        <v>1163226</v>
      </c>
      <c r="F15" s="12">
        <f>C15+D15-E15</f>
        <v/>
      </c>
      <c r="G15" s="14">
        <f>IF(F15&lt;0,"минус","")</f>
        <v/>
      </c>
      <c r="H15" s="15">
        <f>IF(MAX(MAX($F$10:$F$21),-MIN($F$10:$F$21))=0,"",IF(F15&lt;0,"−","")&amp;REPT("█",MAX(1,ROUND(ABS(F15)/MAX(MAX($F$10:$F$21),-MIN($F$10:$F$21))*20,0))))</f>
        <v/>
      </c>
    </row>
    <row r="16" ht="21" customHeight="1">
      <c r="B16" s="11">
        <f>B15+7</f>
        <v/>
      </c>
      <c r="C16" s="12">
        <f>F15</f>
        <v/>
      </c>
      <c r="D16" s="13" t="n">
        <v>429677</v>
      </c>
      <c r="E16" s="13" t="n">
        <v>203226</v>
      </c>
      <c r="F16" s="12">
        <f>C16+D16-E16</f>
        <v/>
      </c>
      <c r="G16" s="14">
        <f>IF(F16&lt;0,"минус","")</f>
        <v/>
      </c>
      <c r="H16" s="15">
        <f>IF(MAX(MAX($F$10:$F$21),-MIN($F$10:$F$21))=0,"",IF(F16&lt;0,"−","")&amp;REPT("█",MAX(1,ROUND(ABS(F16)/MAX(MAX($F$10:$F$21),-MIN($F$10:$F$21))*20,0))))</f>
        <v/>
      </c>
    </row>
    <row r="17" ht="21" customHeight="1">
      <c r="B17" s="11">
        <f>B16+7</f>
        <v/>
      </c>
      <c r="C17" s="12">
        <f>F16</f>
        <v/>
      </c>
      <c r="D17" s="13" t="n">
        <v>1445806</v>
      </c>
      <c r="E17" s="13" t="n">
        <v>843226</v>
      </c>
      <c r="F17" s="12">
        <f>C17+D17-E17</f>
        <v/>
      </c>
      <c r="G17" s="14">
        <f>IF(F17&lt;0,"минус","")</f>
        <v/>
      </c>
      <c r="H17" s="15">
        <f>IF(MAX(MAX($F$10:$F$21),-MIN($F$10:$F$21))=0,"",IF(F17&lt;0,"−","")&amp;REPT("█",MAX(1,ROUND(ABS(F17)/MAX(MAX($F$10:$F$21),-MIN($F$10:$F$21))*20,0))))</f>
        <v/>
      </c>
    </row>
    <row r="18" ht="21" customHeight="1">
      <c r="B18" s="11">
        <f>B17+7</f>
        <v/>
      </c>
      <c r="C18" s="12">
        <f>F17</f>
        <v/>
      </c>
      <c r="D18" s="13" t="n">
        <v>1372645</v>
      </c>
      <c r="E18" s="13" t="n">
        <v>726129</v>
      </c>
      <c r="F18" s="12">
        <f>C18+D18-E18</f>
        <v/>
      </c>
      <c r="G18" s="14">
        <f>IF(F18&lt;0,"минус","")</f>
        <v/>
      </c>
      <c r="H18" s="15">
        <f>IF(MAX(MAX($F$10:$F$21),-MIN($F$10:$F$21))=0,"",IF(F18&lt;0,"−","")&amp;REPT("█",MAX(1,ROUND(ABS(F18)/MAX(MAX($F$10:$F$21),-MIN($F$10:$F$21))*20,0))))</f>
        <v/>
      </c>
    </row>
    <row r="19" ht="21" customHeight="1">
      <c r="B19" s="11">
        <f>B18+7</f>
        <v/>
      </c>
      <c r="C19" s="12">
        <f>F18</f>
        <v/>
      </c>
      <c r="D19" s="13" t="n">
        <v>228000</v>
      </c>
      <c r="E19" s="13" t="n">
        <v>1420000</v>
      </c>
      <c r="F19" s="12">
        <f>C19+D19-E19</f>
        <v/>
      </c>
      <c r="G19" s="14">
        <f>IF(F19&lt;0,"минус","")</f>
        <v/>
      </c>
      <c r="H19" s="15">
        <f>IF(MAX(MAX($F$10:$F$21),-MIN($F$10:$F$21))=0,"",IF(F19&lt;0,"−","")&amp;REPT("█",MAX(1,ROUND(ABS(F19)/MAX(MAX($F$10:$F$21),-MIN($F$10:$F$21))*20,0))))</f>
        <v/>
      </c>
    </row>
    <row r="20" ht="21" customHeight="1">
      <c r="B20" s="11">
        <f>B19+7</f>
        <v/>
      </c>
      <c r="C20" s="12">
        <f>F19</f>
        <v/>
      </c>
      <c r="D20" s="13" t="n">
        <v>384000</v>
      </c>
      <c r="E20" s="13" t="n">
        <v>210000</v>
      </c>
      <c r="F20" s="12">
        <f>C20+D20-E20</f>
        <v/>
      </c>
      <c r="G20" s="14">
        <f>IF(F20&lt;0,"минус","")</f>
        <v/>
      </c>
      <c r="H20" s="15">
        <f>IF(MAX(MAX($F$10:$F$21),-MIN($F$10:$F$21))=0,"",IF(F20&lt;0,"−","")&amp;REPT("█",MAX(1,ROUND(ABS(F20)/MAX(MAX($F$10:$F$21),-MIN($F$10:$F$21))*20,0))))</f>
        <v/>
      </c>
    </row>
    <row r="21" ht="21" customHeight="1">
      <c r="B21" s="11">
        <f>B20+7</f>
        <v/>
      </c>
      <c r="C21" s="12">
        <f>F20</f>
        <v/>
      </c>
      <c r="D21" s="13" t="n">
        <v>900000</v>
      </c>
      <c r="E21" s="13" t="n">
        <v>210000</v>
      </c>
      <c r="F21" s="12">
        <f>C21+D21-E21</f>
        <v/>
      </c>
      <c r="G21" s="14">
        <f>IF(F21&lt;0,"минус","")</f>
        <v/>
      </c>
      <c r="H21" s="15">
        <f>IF(MAX(MAX($F$10:$F$21),-MIN($F$10:$F$21))=0,"",IF(F21&lt;0,"−","")&amp;REPT("█",MAX(1,ROUND(ABS(F21)/MAX(MAX($F$10:$F$21),-MIN($F$10:$F$21))*20,0))))</f>
        <v/>
      </c>
    </row>
    <row r="22" ht="14" customHeight="1"/>
    <row r="23" ht="26" customHeight="1">
      <c r="B23" s="16" t="inlineStr">
        <is>
          <t>Что читается с этого листа</t>
        </is>
      </c>
    </row>
    <row r="24" ht="22" customHeight="1">
      <c r="B24" s="17" t="inlineStr">
        <is>
          <t>Дата первого минуса. К этой дате нужно найти деньги</t>
        </is>
      </c>
      <c r="C24" s="18" t="n"/>
      <c r="D24" s="18" t="n"/>
      <c r="E24" s="18" t="n"/>
      <c r="F24" s="19">
        <f>IFERROR(INDEX(B10:B21,MATCH("минус",G10:G21,0)),"минуса нет")</f>
        <v/>
      </c>
    </row>
    <row r="25" ht="22" customHeight="1">
      <c r="B25" s="17" t="inlineStr">
        <is>
          <t>Разрыв недели: сколько не хватает именно к этой дате</t>
        </is>
      </c>
      <c r="C25" s="18" t="n"/>
      <c r="D25" s="18" t="n"/>
      <c r="E25" s="18" t="n"/>
      <c r="F25" s="20">
        <f>IFERROR(-INDEX(F10:F21,MATCH("минус",G10:G21,0)),0)</f>
        <v/>
      </c>
    </row>
    <row r="26" ht="22" customHeight="1">
      <c r="B26" s="17" t="inlineStr">
        <is>
          <t>Глубина просадки: объём финансирования на весь провал</t>
        </is>
      </c>
      <c r="C26" s="18" t="n"/>
      <c r="D26" s="18" t="n"/>
      <c r="E26" s="18" t="n"/>
      <c r="F26" s="20">
        <f>-MIN(0,MIN(F10:F21))</f>
        <v/>
      </c>
    </row>
    <row r="27" ht="22" customHeight="1">
      <c r="B27" s="17" t="inlineStr">
        <is>
          <t>Недель в минусе из двенадцати</t>
        </is>
      </c>
      <c r="C27" s="18" t="n"/>
      <c r="D27" s="18" t="n"/>
      <c r="E27" s="18" t="n"/>
      <c r="F27" s="21">
        <f>COUNTIF(F10:F21,"&lt;0")</f>
        <v/>
      </c>
    </row>
    <row r="28" ht="22" customHeight="1">
      <c r="B28" s="17" t="inlineStr">
        <is>
          <t>Дно прогноза: самый низкий остаток за 12 недель</t>
        </is>
      </c>
      <c r="C28" s="18" t="n"/>
      <c r="D28" s="18" t="n"/>
      <c r="E28" s="18" t="n"/>
      <c r="F28" s="22">
        <f>MIN(F10:F21)</f>
        <v/>
      </c>
    </row>
    <row r="29" ht="22" customHeight="1">
      <c r="B29" s="17" t="inlineStr">
        <is>
          <t>Неснижаемый остаток: дно плюс одна средняя неделя выплат</t>
        </is>
      </c>
      <c r="C29" s="18" t="n"/>
      <c r="D29" s="18" t="n"/>
      <c r="E29" s="18" t="n"/>
      <c r="F29" s="23">
        <f>-MIN(0,MIN(F10:F21))+AVERAGE(E10:E21)</f>
        <v/>
      </c>
    </row>
    <row r="30" ht="30" customHeight="1">
      <c r="B30" s="24" t="inlineStr">
        <is>
          <t>Разрыв недели и глубина просадки это разные суммы. Первую надо найти к конкретной дате, вторая показывает, сколько денег нужно на весь провал. Совпадают они только тогда, когда первый минус и есть самая глубокая точка.</t>
        </is>
      </c>
    </row>
    <row r="32" ht="28" customHeight="1">
      <c r="B32" s="16" t="inlineStr">
        <is>
          <t>Проверка: это разрыв по срокам или структурный убыток</t>
        </is>
      </c>
    </row>
    <row r="33" ht="30" customHeight="1">
      <c r="B33" s="25" t="inlineStr">
        <is>
          <t>Впишите РЕГУЛЯРНЫЕ суммы за месяц, без разовых. Крупная закупка или разовый платёж делают месяц минусовым, хотя бизнес прибыльный, и вывод получится обратный.</t>
        </is>
      </c>
    </row>
    <row r="34" ht="24" customHeight="1">
      <c r="B34" s="26" t="inlineStr">
        <is>
          <t>Регулярные поступления за месяц</t>
        </is>
      </c>
      <c r="F34" s="27" t="n">
        <v>3600000</v>
      </c>
    </row>
    <row r="35" ht="24" customHeight="1">
      <c r="B35" s="26" t="inlineStr">
        <is>
          <t>Регулярные выплаты за месяц: постоянные, ФОТ, налоги, кредиты</t>
        </is>
      </c>
      <c r="F35" s="27" t="n">
        <v>3270000</v>
      </c>
    </row>
    <row r="36" ht="24" customHeight="1">
      <c r="B36" s="28" t="inlineStr">
        <is>
          <t>Запас за регулярный месяц</t>
        </is>
      </c>
      <c r="C36" s="18" t="n"/>
      <c r="D36" s="18" t="n"/>
      <c r="E36" s="18" t="n"/>
      <c r="F36" s="22">
        <f>F34-F35</f>
        <v/>
      </c>
    </row>
    <row r="37" ht="44" customHeight="1">
      <c r="B37" s="29">
        <f>IF(AND(F34=0,F35=0),"Впишите регулярные поступления и выплаты за месяц, и здесь появится вердикт.",IF(F36&lt;0,"Структурный убыток. Регулярные выплаты больше поступлений, и сдвиг платежей с займом тут не помогают: нужен рост поступлений или сокращение расходов.",IF(COUNTIF(F10:F21,"&lt;0")&gt;0,"Разрыв по срокам. Регулярный месяц плюсовой, деньги есть, но приходят позже. Помогает сдвиг крупного платежа, ускорение поступлений или короткое финансирование.","Разрывов на 12 недель нет и регулярный месяц плюсовой. Держите неснижаемый остаток и пересчитывайте лист раз в неделю.")))</f>
        <v/>
      </c>
      <c r="C37" s="30" t="n"/>
      <c r="D37" s="30" t="n"/>
      <c r="E37" s="30" t="n"/>
      <c r="F37" s="30" t="n"/>
      <c r="G37" s="30" t="n"/>
      <c r="H37" s="30" t="n"/>
    </row>
    <row r="38" ht="14" customHeight="1"/>
    <row r="39" ht="30" customHeight="1">
      <c r="B39" s="31" t="inlineStr">
        <is>
          <t>Предел этого листа</t>
        </is>
      </c>
    </row>
    <row r="40" ht="30" customHeight="1">
      <c r="B40" s="32" t="inlineStr">
        <is>
          <t>•  Лист считает ровно то, что вписали руками. Календарь платежей, стыки месяцев и даты зарплаты приходится держать в голове и править самому.</t>
        </is>
      </c>
    </row>
    <row r="41" ht="30" customHeight="1">
      <c r="B41" s="32" t="inlineStr">
        <is>
          <t>•  Если сдвинете закупку на неделю, а в шаблоне не поправите, через месяц он покажет уже неактуальные цифры.</t>
        </is>
      </c>
    </row>
    <row r="42" ht="30" customHeight="1">
      <c r="B42" s="32" t="inlineStr">
        <is>
          <t>•  Финтабло подтягивает поступления и платежи из банка сам и ведёт платёжный календарь на месяцы вперёд. Разрыв виден до того, как он случился.</t>
        </is>
      </c>
    </row>
    <row r="43" ht="32" customHeight="1">
      <c r="B43" s="33" t="inlineStr">
        <is>
          <t>Автоматизировать расчёты и не доводить до разрыва →</t>
        </is>
      </c>
    </row>
  </sheetData>
  <mergeCells count="25">
    <mergeCell ref="B40:H40"/>
    <mergeCell ref="B30:H30"/>
    <mergeCell ref="B24:E24"/>
    <mergeCell ref="B33:H33"/>
    <mergeCell ref="B36:E36"/>
    <mergeCell ref="B26:E26"/>
    <mergeCell ref="B32:H32"/>
    <mergeCell ref="B35:E35"/>
    <mergeCell ref="B4:E4"/>
    <mergeCell ref="G7:H7"/>
    <mergeCell ref="B41:H41"/>
    <mergeCell ref="D2:H2"/>
    <mergeCell ref="B7:E7"/>
    <mergeCell ref="B25:E25"/>
    <mergeCell ref="B3:H3"/>
    <mergeCell ref="B27:E27"/>
    <mergeCell ref="B43:H43"/>
    <mergeCell ref="B39:H39"/>
    <mergeCell ref="F4:H4"/>
    <mergeCell ref="B42:H42"/>
    <mergeCell ref="B23:H23"/>
    <mergeCell ref="B29:E29"/>
    <mergeCell ref="B34:E34"/>
    <mergeCell ref="B28:E28"/>
    <mergeCell ref="B37:H37"/>
  </mergeCells>
  <conditionalFormatting sqref="B10:H21">
    <cfRule type="expression" priority="1" dxfId="0" stopIfTrue="0">
      <formula>$F10&lt;0</formula>
    </cfRule>
  </conditionalFormatting>
  <conditionalFormatting sqref="F10:F21">
    <cfRule type="cellIs" priority="2" operator="lessThan" dxfId="1">
      <formula>0</formula>
    </cfRule>
  </conditionalFormatting>
  <conditionalFormatting sqref="H10:H21">
    <cfRule type="expression" priority="3" dxfId="1">
      <formula>$F10&lt;0</formula>
    </cfRule>
  </conditionalFormatting>
  <dataValidations count="1">
    <dataValidation sqref="F7" showDropDown="0" showInputMessage="1" showErrorMessage="1" allowBlank="0" errorTitle="Нужна сумма" error="Впишите число, ноль или больше." promptTitle="Остаток на сегодня" prompt="Сумма на всех расчётных счетах плюс наличные в кассе. Свободный кредитный лимит и овердрафт сюда не идут: это чужие деньги." type="decimal" operator="greaterThanOrEqual">
      <formula1>0</formula1>
    </dataValidation>
  </dataValidations>
  <hyperlinks>
    <hyperlink xmlns:r="http://schemas.openxmlformats.org/officeDocument/2006/relationships" ref="B4" r:id="rId1"/>
    <hyperlink xmlns:r="http://schemas.openxmlformats.org/officeDocument/2006/relationships" ref="B43" r:id="rId2"/>
  </hyperlinks>
  <pageMargins left="0.75" right="0.75" top="1" bottom="1" header="0.5" footer="0.5"/>
  <pageSetup orientation="landscape" fitToHeight="0" fitToWidth="1"/>
  <drawing xmlns:r="http://schemas.openxmlformats.org/officeDocument/2006/relationships" r:id="rId3"/>
</worksheet>
</file>

<file path=xl/worksheets/sheet3.xml><?xml version="1.0" encoding="utf-8"?>
<worksheet xmlns="http://schemas.openxmlformats.org/spreadsheetml/2006/main">
  <sheetPr>
    <tabColor rgb="0001B554"/>
    <outlinePr summaryBelow="1" summaryRight="1"/>
    <pageSetUpPr fitToPage="1"/>
  </sheetPr>
  <dimension ref="B2:C26"/>
  <sheetViews>
    <sheetView showGridLines="0" workbookViewId="0">
      <selection activeCell="A1" sqref="A1"/>
    </sheetView>
  </sheetViews>
  <sheetFormatPr baseColWidth="8" defaultRowHeight="15"/>
  <cols>
    <col width="2.5" customWidth="1" min="1" max="1"/>
    <col width="6" customWidth="1" min="2" max="2"/>
    <col width="94" customWidth="1" min="3" max="3"/>
    <col width="2.5" customWidth="1" min="4" max="4"/>
  </cols>
  <sheetData>
    <row r="1" ht="10" customHeight="1"/>
    <row r="2" ht="32" customHeight="1">
      <c r="B2" s="1" t="n"/>
      <c r="C2" s="1" t="n"/>
    </row>
    <row r="3" ht="30" customHeight="1">
      <c r="B3" s="34" t="inlineStr">
        <is>
          <t>Пять шагов: что вписать и куда смотреть</t>
        </is>
      </c>
    </row>
    <row r="4" ht="3" customHeight="1">
      <c r="B4" s="6" t="n"/>
      <c r="C4" s="6" t="n"/>
    </row>
    <row r="6" ht="26" customHeight="1">
      <c r="B6" s="35" t="inlineStr">
        <is>
          <t>01</t>
        </is>
      </c>
      <c r="C6" s="36" t="inlineStr">
        <is>
          <t>Откройте лист «Прогноз»</t>
        </is>
      </c>
    </row>
    <row r="7" ht="93" customHeight="1">
      <c r="C7" s="37" t="inlineStr">
        <is>
          <t>Вкладки листов внизу окна: «Прогноз», «Инструкция», «Методика». Если открыли файл быстрым просмотром, вкладок не будет: он показывает только первый лист. Откройте в Excel, Numbers или Google Таблицах. В Google Таблицах файл работает так же: перетащите его в Google Диск и откройте двойным щелчком. Всё, что нужно, на листе «Прогноз»: жёлтые ячейки заполняете вы, остальное считают формулы. Ничего не удаляйте в столбцах «Остаток на начало», «Остаток на конец» и «Признак»: там формулы.</t>
        </is>
      </c>
    </row>
    <row r="9" ht="26" customHeight="1">
      <c r="B9" s="35" t="inlineStr">
        <is>
          <t>02</t>
        </is>
      </c>
      <c r="C9" s="36" t="inlineStr">
        <is>
          <t>Впишите остаток на сегодня</t>
        </is>
      </c>
    </row>
    <row r="10" ht="49.5" customHeight="1">
      <c r="C10" s="37" t="inlineStr">
        <is>
          <t>Жёлтая ячейка справа от подписи «Остаток на счетах и в кассе сегодня». Это сумма на всех расчётных счетах плюс наличные в кассе. Свободный кредитный лимит и овердрафт сюда не идут: это чужие деньги, которые придётся вернуть.</t>
        </is>
      </c>
    </row>
    <row r="12" ht="26" customHeight="1">
      <c r="B12" s="35" t="inlineStr">
        <is>
          <t>03</t>
        </is>
      </c>
      <c r="C12" s="36" t="inlineStr">
        <is>
          <t>Заполните поступления и выплаты по неделям</t>
        </is>
      </c>
    </row>
    <row r="13" ht="64" customHeight="1">
      <c r="C13" s="37" t="inlineStr">
        <is>
          <t>Два светлых столбца, «Поступления» и «Выплаты», двенадцать строк. Поступления это деньги, которые реально дойдут до счёта за эту неделю, не выручка по отгрузке. Выплаты это всё, что уйдёт: зарплата, налоги, аренда, кредит, закупки. Даты в первом столбце считаются сами, от сегодняшнего дня шагом семь дней.</t>
        </is>
      </c>
    </row>
    <row r="15" ht="26" customHeight="1">
      <c r="B15" s="35" t="inlineStr">
        <is>
          <t>04</t>
        </is>
      </c>
      <c r="C15" s="36" t="inlineStr">
        <is>
          <t>Посмотрите на красное</t>
        </is>
      </c>
    </row>
    <row r="16" ht="64" customHeight="1">
      <c r="C16" s="37" t="inlineStr">
        <is>
          <t>Строка, где остаток на конец стал отрицательным, подсветится и получит метку «минус». Ниже, в блоке «Что читается с этого листа», появятся дата первого минуса, разрыв недели и глубина просадки. Разрыв недели надо найти к конкретной дате, глубина просадки это сколько денег нужно на весь провал: это разные суммы.</t>
        </is>
      </c>
    </row>
    <row r="18" ht="26" customHeight="1">
      <c r="B18" s="35" t="inlineStr">
        <is>
          <t>05</t>
        </is>
      </c>
      <c r="C18" s="36" t="inlineStr">
        <is>
          <t>Проверьте, разрыв это или убыток</t>
        </is>
      </c>
    </row>
    <row r="19" ht="64" customHeight="1">
      <c r="C19" s="37" t="inlineStr">
        <is>
          <t>Блок «Проверка» в самом низу. Впишите РЕГУЛЯРНЫЕ поступления и выплаты за месяц, без разовых закупок и разовых платежей. Если регулярный месяц минусовой, это структурный убыток, и занимать деньги бессмысленно. Если плюсовой, это разрыв по срокам, и его закрывают сдвигом платежа, ускорением поступлений или коротким финансированием.</t>
        </is>
      </c>
    </row>
    <row r="21" ht="28" customHeight="1">
      <c r="B21" s="38" t="inlineStr">
        <is>
          <t>Считать это каждую неделю руками не обязательно</t>
        </is>
      </c>
    </row>
    <row r="22" ht="34" customHeight="1">
      <c r="B22" s="39" t="inlineStr">
        <is>
          <t>Лист показывает картину на момент последней правки. Финтабло подтягивает поступления и платежи из банка сам и ведёт платёжный календарь на месяцы вперёд.</t>
        </is>
      </c>
    </row>
    <row r="23" ht="28" customHeight="1">
      <c r="B23" s="40" t="inlineStr">
        <is>
          <t>Автоматизировать расчёты и не доводить до разрыва →</t>
        </is>
      </c>
    </row>
    <row r="25">
      <c r="C25" s="41" t="inlineStr">
        <is>
          <t>Открыть онлайн-калькулятор кассового разрыва →</t>
        </is>
      </c>
    </row>
    <row r="26">
      <c r="C26" s="42" t="inlineStr">
        <is>
          <t>Там же разборы: чем разрыв отличается от убытка, как считать неснижаемый остаток, чем закрыть провал.</t>
        </is>
      </c>
    </row>
  </sheetData>
  <mergeCells count="4">
    <mergeCell ref="B22:C22"/>
    <mergeCell ref="B3:C3"/>
    <mergeCell ref="B21:C21"/>
    <mergeCell ref="B23:C23"/>
  </mergeCells>
  <hyperlinks>
    <hyperlink xmlns:r="http://schemas.openxmlformats.org/officeDocument/2006/relationships" ref="B23" r:id="rId1"/>
    <hyperlink xmlns:r="http://schemas.openxmlformats.org/officeDocument/2006/relationships" ref="C25" r:id="rId2"/>
  </hyperlinks>
  <pageMargins left="0.75" right="0.75" top="1" bottom="1" header="0.5" footer="0.5"/>
  <pageSetup fitToHeight="0" fitToWidth="1"/>
  <drawing xmlns:r="http://schemas.openxmlformats.org/officeDocument/2006/relationships" r:id="rId3"/>
</worksheet>
</file>

<file path=xl/worksheets/sheet4.xml><?xml version="1.0" encoding="utf-8"?>
<worksheet xmlns="http://schemas.openxmlformats.org/spreadsheetml/2006/main">
  <sheetPr>
    <tabColor rgb="008FB8FF"/>
    <outlinePr summaryBelow="1" summaryRight="1"/>
    <pageSetUpPr fitToPage="1"/>
  </sheetPr>
  <dimension ref="B2:B31"/>
  <sheetViews>
    <sheetView showGridLines="0" workbookViewId="0">
      <selection activeCell="A1" sqref="A1"/>
    </sheetView>
  </sheetViews>
  <sheetFormatPr baseColWidth="8" defaultRowHeight="15"/>
  <cols>
    <col width="2.5" customWidth="1" min="1" max="1"/>
    <col width="100" customWidth="1" min="2" max="2"/>
    <col width="2.5" customWidth="1" min="3" max="3"/>
  </cols>
  <sheetData>
    <row r="1" ht="10" customHeight="1"/>
    <row r="2" ht="32" customHeight="1">
      <c r="B2" s="1" t="n"/>
    </row>
    <row r="3" ht="30" customHeight="1">
      <c r="B3" s="34" t="inlineStr">
        <is>
          <t>Методика: почему считают именно так</t>
        </is>
      </c>
    </row>
    <row r="5" ht="30" customHeight="1">
      <c r="B5" s="43" t="inlineStr">
        <is>
          <t>Что куда вписывать</t>
        </is>
      </c>
    </row>
    <row r="6" ht="35" customHeight="1">
      <c r="B6" s="44" t="inlineStr">
        <is>
          <t>•  Остаток на сегодня это сумма на всех расчётных счетах плюс наличные в кассе. Свободный кредитный лимит и овердрафт в остаток не идут: это чужие деньги, которые придётся вернуть.</t>
        </is>
      </c>
    </row>
    <row r="7" ht="35" customHeight="1">
      <c r="B7" s="44" t="inlineStr">
        <is>
          <t>•  Поступления это деньги, которые реально дойдут до счёта за эту неделю. Не выручка по отгрузке, а приход на счёт.</t>
        </is>
      </c>
    </row>
    <row r="8" ht="20.5" customHeight="1">
      <c r="B8" s="44" t="inlineStr">
        <is>
          <t>•  Выплаты это всё, что уйдёт со счёта: зарплата, налоги, аренда, кредит, закупки, подрядчики.</t>
        </is>
      </c>
    </row>
    <row r="9" ht="30" customHeight="1">
      <c r="B9" s="43" t="inlineStr">
        <is>
          <t>Шаг обязательно недельный</t>
        </is>
      </c>
    </row>
    <row r="10" ht="49.5" customHeight="1">
      <c r="B10" s="44" t="inlineStr">
        <is>
          <t>Месяц целиком почти всегда выглядит спокойно: поступления перекрывают выплаты, итог плюсовой. А внутри месяца остаток успевает уйти в минус и вернуться, и банк в эти дни отказал бы в платеже. Горизонт 8–13 недель, дальше прогноз перестаёт быть прогнозом.</t>
        </is>
      </c>
    </row>
    <row r="11" ht="30" customHeight="1">
      <c r="B11" s="43" t="inlineStr">
        <is>
          <t>Шесть ошибок в расчёте</t>
        </is>
      </c>
    </row>
    <row r="12" ht="35" customHeight="1">
      <c r="B12" s="44" t="inlineStr">
        <is>
          <t>•  Считать итогом за месяц. Месячный итог сходится в плюс, а внутри месяца остаток успевает уйти в минус и вернуться.</t>
        </is>
      </c>
    </row>
    <row r="13" ht="35" customHeight="1">
      <c r="B13" s="44" t="inlineStr">
        <is>
          <t>•  Путать разрыв недели с глубиной просадки. Разрыв недели надо найти к конкретной дате, глубина просадки это сколько денег нужно на весь провал. Это разные суммы и разные задачи.</t>
        </is>
      </c>
    </row>
    <row r="14" ht="49.5" customHeight="1">
      <c r="B14" s="44" t="inlineStr">
        <is>
          <t>•  Ставить зарплату одной выплатой. Трудовой кодекс требует платить не реже чем каждые полмесяца: аванс и остаток попадают в разные недели, часто в разные месяцы. По умолчанию аванс 40% 25-го числа, остаток 10-го.</t>
        </is>
      </c>
    </row>
    <row r="15" ht="35" customHeight="1">
      <c r="B15" s="44" t="inlineStr">
        <is>
          <t>•  Забывать налоги и их дату. 28-е число это крупнейшая кассовая дата месяца, и неделя с ним выглядит спокойной, пока налоги размазаны по месяцу.</t>
        </is>
      </c>
    </row>
    <row r="16" ht="35" customHeight="1">
      <c r="B16" s="44" t="inlineStr">
        <is>
          <t>•  Считать прибыль вместо денег. Прибыль считают начислениями за период, а разрыв случается в конкретный день. Прибыльная компания попадает в разрывы регулярно.</t>
        </is>
      </c>
    </row>
    <row r="17" ht="35" customHeight="1">
      <c r="B17" s="44" t="inlineStr">
        <is>
          <t>•  Лечить структурный убыток займом. Если выплаты за месяц больше поступлений, сдвиг платежей и заём не помогают: нужен рост поступлений или сокращение расходов.</t>
        </is>
      </c>
    </row>
    <row r="18" ht="30" customHeight="1">
      <c r="B18" s="43" t="inlineStr">
        <is>
          <t>Ловушки именно ручного листа</t>
        </is>
      </c>
    </row>
    <row r="19" ht="35" customHeight="1">
      <c r="B19" s="44" t="inlineStr">
        <is>
          <t>•  Сумма, вбитая руками, не знает своей даты. Если сдвинуть закупку на неделю и не поправить лист, через месяц он покажет уже неактуальные цифры.</t>
        </is>
      </c>
    </row>
    <row r="20" ht="35" customHeight="1">
      <c r="B20" s="44" t="inlineStr">
        <is>
          <t>•  Платёж на 31-е число в коротком месяце сдвигается на последний день месяца, и лист об этом не догадается.</t>
        </is>
      </c>
    </row>
    <row r="21" ht="35" customHeight="1">
      <c r="B21" s="44" t="inlineStr">
        <is>
          <t>•  Сломанная формула не кричит. Удалили одну ячейку в столбце остатка, и цепочка считает дальше, но уже неверно.</t>
        </is>
      </c>
    </row>
    <row r="22" ht="30" customHeight="1">
      <c r="B22" s="43" t="inlineStr">
        <is>
          <t>Две разные суммы, которые путают чаще всего</t>
        </is>
      </c>
    </row>
    <row r="23" ht="64" customHeight="1">
      <c r="B23" s="44" t="inlineStr">
        <is>
          <t>Разрыв недели это сколько не хватает в неделю первого минуса. Сумма к конкретной дате. Глубина просадки это самое низкое значение остатка за все 12 недель, то есть объём финансирования на весь провал. Совпадают они только тогда, когда первый минус и есть самая глубокая точка.</t>
        </is>
      </c>
    </row>
    <row r="24" ht="30" customHeight="1">
      <c r="B24" s="43" t="inlineStr">
        <is>
          <t>Когда листа перестаёт хватать</t>
        </is>
      </c>
    </row>
    <row r="25" ht="49.5" customHeight="1">
      <c r="B25" s="44" t="inlineStr">
        <is>
          <t>Когда платежей больше двух десятков в месяц и даты живые. Лист приходится обновлять руками каждую неделю, и он показывает картину на момент последней правки. Финтабло собирает то же самое из банка автоматически и ведёт платёжный календарь дальше без вас.</t>
        </is>
      </c>
    </row>
    <row r="27" ht="26" customHeight="1">
      <c r="B27" s="45" t="inlineStr">
        <is>
          <t>Ещё расчёты по деньгам, бесплатно и без регистрации</t>
        </is>
      </c>
    </row>
    <row r="28" ht="24" customHeight="1">
      <c r="B28" s="46" t="inlineStr">
        <is>
          <t>Смотреть все бесплатные расчёты Финтабло →</t>
        </is>
      </c>
    </row>
    <row r="30" ht="28" customHeight="1"/>
    <row r="31">
      <c r="B31" s="47" t="inlineStr">
        <is>
          <t>Шаблон подготовлен Финтабло. Материал справочный и не является финансовой консультацией.</t>
        </is>
      </c>
    </row>
  </sheetData>
  <hyperlinks>
    <hyperlink xmlns:r="http://schemas.openxmlformats.org/officeDocument/2006/relationships" ref="B28" r:id="rId1"/>
  </hyperlinks>
  <pageMargins left="0.75" right="0.75" top="1" bottom="1" header="0.5" footer="0.5"/>
  <pageSetup fitToHeight="0" fitToWidth="1"/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Финтабло</dc:creator>
  <dc:title>Кассовый разрыв: прогноз на 12 недель</dc:title>
  <dc:description>Шаблон расчёта кассового разрыва на 12 недель. Подготовлен Финтабло, fintablo.ru/ai-services</dc:description>
  <dc:subject>Шаблон расчёта кассового разрыва</dc:subject>
  <dcterms:created xsi:type="dcterms:W3CDTF">2026-09-03T12:11:14Z</dcterms:created>
  <dcterms:modified xsi:type="dcterms:W3CDTF">2026-09-03T12:11:14Z</dcterms:modified>
  <cp:keywords>кассовый разрыв, платёжный календарь, финансовый учёт</cp:keywords>
</cp:coreProperties>
</file>