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й расчёт" sheetId="1" state="visible" r:id="rId1"/>
    <sheet name="Пример" sheetId="2" state="visible" r:id="rId2"/>
  </sheets>
  <definedNames>
    <definedName name="_xlnm.Print_Area" localSheetId="0">'Мой расчёт'!$A$1:$I$35</definedName>
    <definedName name="_xlnm.Print_Area" localSheetId="1">'Пример'!$A$1:$I$35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\ &quot;₽&quot;;[Red]\-#,##0\ &quot;₽&quot;"/>
    <numFmt numFmtId="165" formatCode="0&quot;%&quot;"/>
    <numFmt numFmtId="166" formatCode="0.0&quot; дн.&quot;;[Red]\-0.0&quot; дн.&quot;"/>
    <numFmt numFmtId="167" formatCode="0.0&quot;%&quot;;[Red]\-0.0&quot;%&quot;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C9D6F5"/>
      <sz val="11"/>
    </font>
    <font>
      <name val="Calibri"/>
      <b val="1"/>
      <color rgb="008FB8FF"/>
      <sz val="10.5"/>
      <u val="single"/>
    </font>
    <font>
      <name val="Calibri"/>
      <color rgb="007E9BE0"/>
      <sz val="8.5"/>
    </font>
    <font>
      <name val="Calibri"/>
      <b val="1"/>
      <color rgb="000F1C4D"/>
      <sz val="13"/>
    </font>
    <font>
      <name val="Calibri"/>
      <color rgb="000F1C4D"/>
      <sz val="11.5"/>
    </font>
    <font>
      <name val="Calibri"/>
      <b val="1"/>
      <color rgb="000F1C4D"/>
      <sz val="12"/>
    </font>
    <font>
      <name val="Calibri"/>
      <b val="1"/>
      <color rgb="000F1C4D"/>
      <sz val="11"/>
    </font>
    <font>
      <name val="Calibri"/>
      <b val="1"/>
      <color rgb="002951CA"/>
      <sz val="13"/>
    </font>
    <font>
      <name val="Calibri"/>
      <b val="1"/>
      <color rgb="00CE2E17"/>
      <sz val="13"/>
    </font>
    <font>
      <name val="Calibri"/>
      <b val="1"/>
      <color rgb="000F1C4D"/>
      <sz val="11.5"/>
    </font>
    <font>
      <name val="Calibri"/>
      <b val="1"/>
      <color rgb="00FFFFFF"/>
      <sz val="13"/>
    </font>
    <font>
      <name val="Calibri"/>
      <color rgb="00D8E2F8"/>
      <sz val="10.5"/>
    </font>
    <font>
      <name val="Calibri"/>
      <b val="1"/>
      <color rgb="008FB8FF"/>
      <sz val="12"/>
      <u val="single"/>
    </font>
  </fonts>
  <fills count="7">
    <fill>
      <patternFill/>
    </fill>
    <fill>
      <patternFill patternType="gray125"/>
    </fill>
    <fill>
      <patternFill patternType="solid">
        <fgColor rgb="000F1C4D"/>
      </patternFill>
    </fill>
    <fill>
      <patternFill patternType="solid">
        <fgColor rgb="000260E8"/>
      </patternFill>
    </fill>
    <fill>
      <patternFill patternType="solid">
        <fgColor rgb="00FFF4D2"/>
      </patternFill>
    </fill>
    <fill>
      <patternFill patternType="solid">
        <fgColor rgb="00F4F7FF"/>
      </patternFill>
    </fill>
    <fill>
      <patternFill patternType="solid">
        <fgColor rgb="00FFF9E6"/>
      </patternFill>
    </fill>
  </fills>
  <borders count="3">
    <border>
      <left/>
      <right/>
      <top/>
      <bottom/>
      <diagonal/>
    </border>
    <border>
      <left style="thin">
        <color rgb="00E8B93B"/>
      </left>
      <right style="thin">
        <color rgb="00E8B93B"/>
      </right>
      <top style="thin">
        <color rgb="00E8B93B"/>
      </top>
      <bottom style="thin">
        <color rgb="00E8B93B"/>
      </bottom>
    </border>
    <border>
      <bottom style="thin">
        <color rgb="00D6DDEE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 indent="1"/>
    </xf>
    <xf numFmtId="0" fontId="4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164" fontId="7" fillId="4" borderId="1" applyAlignment="1" pivotButton="0" quotePrefix="0" xfId="0">
      <alignment horizontal="right" vertical="center"/>
    </xf>
    <xf numFmtId="0" fontId="6" fillId="0" borderId="2" applyAlignment="1" pivotButton="0" quotePrefix="0" xfId="0">
      <alignment vertical="center" wrapText="1"/>
    </xf>
    <xf numFmtId="166" fontId="8" fillId="0" borderId="2" applyAlignment="1" pivotButton="0" quotePrefix="0" xfId="0">
      <alignment horizontal="right" vertical="center"/>
    </xf>
    <xf numFmtId="3" fontId="7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0" fontId="6" fillId="5" borderId="2" applyAlignment="1" pivotButton="0" quotePrefix="0" xfId="0">
      <alignment vertical="center" wrapText="1"/>
    </xf>
    <xf numFmtId="166" fontId="9" fillId="5" borderId="2" applyAlignment="1" pivotButton="0" quotePrefix="0" xfId="0">
      <alignment horizontal="right" vertical="center"/>
    </xf>
    <xf numFmtId="166" fontId="5" fillId="5" borderId="2" applyAlignment="1" pivotButton="0" quotePrefix="0" xfId="0">
      <alignment horizontal="right" vertical="center"/>
    </xf>
    <xf numFmtId="164" fontId="5" fillId="5" borderId="2" applyAlignment="1" pivotButton="0" quotePrefix="0" xfId="0">
      <alignment horizontal="right" vertical="center"/>
    </xf>
    <xf numFmtId="167" fontId="5" fillId="5" borderId="2" applyAlignment="1" pivotButton="0" quotePrefix="0" xfId="0">
      <alignment horizontal="right" vertical="center"/>
    </xf>
    <xf numFmtId="164" fontId="9" fillId="5" borderId="2" applyAlignment="1" pivotButton="0" quotePrefix="0" xfId="0">
      <alignment horizontal="right" vertical="center"/>
    </xf>
    <xf numFmtId="166" fontId="10" fillId="5" borderId="2" applyAlignment="1" pivotButton="0" quotePrefix="0" xfId="0">
      <alignment horizontal="right" vertical="center"/>
    </xf>
    <xf numFmtId="164" fontId="10" fillId="5" borderId="2" applyAlignment="1" pivotButton="0" quotePrefix="0" xfId="0">
      <alignment horizontal="right" vertical="center"/>
    </xf>
    <xf numFmtId="0" fontId="11" fillId="6" borderId="0" applyAlignment="1" pivotButton="0" quotePrefix="0" xfId="0">
      <alignment vertical="center" wrapText="1"/>
    </xf>
    <xf numFmtId="0" fontId="0" fillId="6" borderId="0" pivotButton="0" quotePrefix="0" xfId="0"/>
    <xf numFmtId="0" fontId="12" fillId="2" borderId="0" applyAlignment="1" pivotButton="0" quotePrefix="0" xfId="0">
      <alignment vertical="center" indent="1"/>
    </xf>
    <xf numFmtId="0" fontId="13" fillId="2" borderId="0" applyAlignment="1" pivotButton="0" quotePrefix="0" xfId="0">
      <alignment vertical="center" wrapText="1" indent="1"/>
    </xf>
    <xf numFmtId="0" fontId="14" fillId="2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tablo.ru/ai-services/oborotnyj-kapital/?utm_source=excel-shablon&amp;utm_medium=file&amp;utm_campaign=oborotnyj-kapital&amp;utm_content=calc" TargetMode="External" Id="rId1" /><Relationship Type="http://schemas.openxmlformats.org/officeDocument/2006/relationships/hyperlink" Target="https://fintablo.ru/features/balance?utm_source=excel-shablon&amp;utm_medium=file&amp;utm_campaign=oborotnyj-kapital&amp;utm_content=product" TargetMode="External" Id="rId2" /><Relationship Type="http://schemas.openxmlformats.org/officeDocument/2006/relationships/drawing" Target="/xl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intablo.ru/ai-services/oborotnyj-kapital/?utm_source=excel-shablon&amp;utm_medium=file&amp;utm_campaign=oborotnyj-kapital&amp;utm_content=calc" TargetMode="External" Id="rId1" /><Relationship Type="http://schemas.openxmlformats.org/officeDocument/2006/relationships/hyperlink" Target="https://fintablo.ru/features/balance?utm_source=excel-shablon&amp;utm_medium=file&amp;utm_campaign=oborotnyj-kapital&amp;utm_content=product" TargetMode="External" Id="rId2" /><Relationship Type="http://schemas.openxmlformats.org/officeDocument/2006/relationships/drawing" Target="/xl/drawings/drawing2.xml" Id="rId3" /></Relationships>
</file>

<file path=xl/worksheets/sheet1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H3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0" customWidth="1" min="2" max="2"/>
    <col width="18" customWidth="1" min="3" max="3"/>
    <col width="3" customWidth="1" min="4" max="4"/>
    <col width="30" customWidth="1" min="5" max="5"/>
    <col width="18" customWidth="1" min="6" max="6"/>
    <col width="12" customWidth="1" min="7" max="7"/>
    <col width="12" customWidth="1" min="8" max="8"/>
    <col width="2.5" customWidth="1" min="9" max="9"/>
  </cols>
  <sheetData>
    <row r="1" ht="10" customHeight="1"/>
    <row r="2" ht="34" customHeight="1">
      <c r="B2" s="1" t="n"/>
      <c r="C2" s="1" t="n"/>
      <c r="D2" s="2" t="inlineStr">
        <is>
          <t>Оборотный капитал и денежный цикл</t>
        </is>
      </c>
    </row>
    <row r="3" ht="26" customHeight="1">
      <c r="B3" s="3" t="inlineStr">
        <is>
          <t>Заполните жёлтые ячейки. Дни, цикл и потребность посчитаются сами.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ДЕНЕЖНЫЙ ЦИКЛ · БЕЗ РЕГИСТРАЦИИ</t>
        </is>
      </c>
    </row>
    <row r="5" ht="3" customHeight="1">
      <c r="B5" s="6" t="n"/>
      <c r="C5" s="6" t="n"/>
      <c r="D5" s="6" t="n"/>
      <c r="E5" s="6" t="n"/>
      <c r="F5" s="6" t="n"/>
      <c r="G5" s="6" t="n"/>
      <c r="H5" s="6" t="n"/>
    </row>
    <row r="7" ht="26" customHeight="1">
      <c r="B7" s="7" t="inlineStr">
        <is>
          <t>Данные за год</t>
        </is>
      </c>
    </row>
    <row r="8" ht="26" customHeight="1">
      <c r="B8" s="8" t="inlineStr">
        <is>
          <t>Выручка за год</t>
        </is>
      </c>
      <c r="C8" s="9" t="n">
        <v>0</v>
      </c>
      <c r="E8" s="7" t="inlineStr">
        <is>
          <t>Дни оборота по плечам</t>
        </is>
      </c>
    </row>
    <row r="9" ht="21" customHeight="1">
      <c r="B9" s="8" t="inlineStr">
        <is>
          <t>Себестоимость за год (переменные затраты)</t>
        </is>
      </c>
      <c r="C9" s="9" t="n">
        <v>0</v>
      </c>
      <c r="E9" s="10" t="inlineStr">
        <is>
          <t>Дебиторка</t>
        </is>
      </c>
      <c r="F9" s="11">
        <f>IF(C8&gt;0,C10/(C8/365),0)</f>
        <v/>
      </c>
    </row>
    <row r="10" ht="21" customHeight="1">
      <c r="B10" s="8" t="inlineStr">
        <is>
          <t>Дебиторка: сколько должны вам клиенты</t>
        </is>
      </c>
      <c r="C10" s="9" t="n">
        <v>0</v>
      </c>
      <c r="E10" s="10" t="inlineStr">
        <is>
          <t>Запасы</t>
        </is>
      </c>
      <c r="F10" s="11">
        <f>IF(C9&gt;0,C11/(C9/365),0)</f>
        <v/>
      </c>
    </row>
    <row r="11" ht="21" customHeight="1">
      <c r="B11" s="8" t="inlineStr">
        <is>
          <t>Запасы: товар и материалы на складе</t>
        </is>
      </c>
      <c r="C11" s="9" t="n">
        <v>0</v>
      </c>
      <c r="E11" s="10" t="inlineStr">
        <is>
          <t>Кредиторка</t>
        </is>
      </c>
      <c r="F11" s="11">
        <f>IF(C9&gt;0,C12/(C9/365),0)</f>
        <v/>
      </c>
    </row>
    <row r="12" ht="21" customHeight="1">
      <c r="B12" s="8" t="inlineStr">
        <is>
          <t>Кредиторка: сколько должны вы поставщикам</t>
        </is>
      </c>
      <c r="C12" s="9" t="n">
        <v>0</v>
      </c>
      <c r="E12" s="10" t="inlineStr">
        <is>
          <t>Авансы полученные</t>
        </is>
      </c>
      <c r="F12" s="11">
        <f>IF(C8&gt;0,C13/(C8/365),0)</f>
        <v/>
      </c>
    </row>
    <row r="13" ht="21" customHeight="1">
      <c r="B13" s="8" t="inlineStr">
        <is>
          <t>Авансы полученные: клиенты заплатили вперёд</t>
        </is>
      </c>
      <c r="C13" s="9" t="n">
        <v>0</v>
      </c>
      <c r="E13" s="10" t="inlineStr">
        <is>
          <t>Авансы выданные</t>
        </is>
      </c>
      <c r="F13" s="11">
        <f>IF(C9&gt;0,C14/(C9/365),0)</f>
        <v/>
      </c>
    </row>
    <row r="14" ht="22" customHeight="1">
      <c r="B14" s="8" t="inlineStr">
        <is>
          <t>Авансы выданные: вы заплатили поставщикам вперёд</t>
        </is>
      </c>
      <c r="C14" s="9" t="n">
        <v>0</v>
      </c>
    </row>
    <row r="15" ht="22" customHeight="1">
      <c r="B15" s="8" t="inlineStr">
        <is>
          <t>Отсрочка клиентам по договору, дней</t>
        </is>
      </c>
      <c r="C15" s="12" t="n">
        <v>0</v>
      </c>
    </row>
    <row r="16" ht="22" customHeight="1">
      <c r="B16" s="8" t="inlineStr">
        <is>
          <t>Ставка финансирования, % годовых</t>
        </is>
      </c>
      <c r="C16" s="13" t="n">
        <v>25</v>
      </c>
    </row>
    <row r="17" ht="22" customHeight="1">
      <c r="B17" s="8" t="inlineStr">
        <is>
          <t>На сколько планируете вырасти, %</t>
        </is>
      </c>
      <c r="C17" s="13" t="n">
        <v>30</v>
      </c>
    </row>
    <row r="19" ht="28" customHeight="1">
      <c r="B19" s="7" t="inlineStr">
        <is>
          <t>Что читается с этих цифр</t>
        </is>
      </c>
    </row>
    <row r="20" ht="24" customHeight="1">
      <c r="B20" s="14" t="inlineStr">
        <is>
          <t>Денежный цикл: сколько дней деньги заморожены</t>
        </is>
      </c>
      <c r="C20" s="15">
        <f>(F10+F9-F11-F12+F13)</f>
        <v/>
      </c>
    </row>
    <row r="21" ht="24" customHeight="1">
      <c r="B21" s="14" t="inlineStr">
        <is>
          <t>Операционный цикл: от закупки до денег клиента</t>
        </is>
      </c>
      <c r="C21" s="16">
        <f>(F10+F9)</f>
        <v/>
      </c>
    </row>
    <row r="22" ht="24" customHeight="1">
      <c r="B22" s="14" t="inlineStr">
        <is>
          <t>Потребность в обороте: сколько денег заморожено</t>
        </is>
      </c>
      <c r="C22" s="17">
        <f>(C10+C11+C14-C12-C13)</f>
        <v/>
      </c>
    </row>
    <row r="23" ht="24" customHeight="1">
      <c r="B23" s="14" t="inlineStr">
        <is>
          <t>Доля в годовой выручке</t>
        </is>
      </c>
      <c r="C23" s="18">
        <f>IF(C8&gt;0,(C10+C11+C14-C12-C13)/C8*100,0)</f>
        <v/>
      </c>
    </row>
    <row r="24" ht="24" customHeight="1">
      <c r="B24" s="14" t="inlineStr">
        <is>
          <t>Стоимость финансирования в год</t>
        </is>
      </c>
      <c r="C24" s="17">
        <f>IF((C10+C11+C14-C12-C13)&gt;0,(C10+C11+C14-C12-C13)*C16/100,0)</f>
        <v/>
      </c>
    </row>
    <row r="25" ht="24" customHeight="1">
      <c r="B25" s="14" t="inlineStr">
        <is>
          <t>Денег нужно на рост: заморозится дополнительно</t>
        </is>
      </c>
      <c r="C25" s="19">
        <f>IF((C10+C11+C14-C12-C13)&gt;0,(C10+C11+C14-C12-C13)*C17/100,0)</f>
        <v/>
      </c>
    </row>
    <row r="26" ht="24" customHeight="1">
      <c r="B26" s="14" t="inlineStr">
        <is>
          <t>Просрочка против договора: дни сверх отсрочки</t>
        </is>
      </c>
      <c r="C26" s="20">
        <f>MAX(0,(F9-C15))</f>
        <v/>
      </c>
    </row>
    <row r="27" ht="24" customHeight="1">
      <c r="B27" s="14" t="inlineStr">
        <is>
          <t>В просрочке заморожено</t>
        </is>
      </c>
      <c r="C27" s="21">
        <f>MAX(0,(F9-C15))*(C8/365)</f>
        <v/>
      </c>
    </row>
    <row r="29" ht="46" customHeight="1">
      <c r="B29" s="22">
        <f>IF((F10+F9-F11-F12+F13)&lt;0,"Денежный цикл отрицательный: бизнес живёт на деньгах клиентов. Это выгодно, но при падении продаж эти авансы придётся вернуть работой.",IF((C10+C11+C14-C12-C13)&gt;0,"Потребность в обороте положительная: рост продаж будет требовать денег, и именно здесь у прибыльного бизнеса кончаются деньги.","Впишите цифры за год, и здесь появится вывод."))</f>
        <v/>
      </c>
      <c r="C29" s="23" t="n"/>
      <c r="D29" s="23" t="n"/>
      <c r="E29" s="23" t="n"/>
      <c r="F29" s="23" t="n"/>
    </row>
    <row r="30" ht="14" customHeight="1"/>
    <row r="31" ht="30" customHeight="1">
      <c r="B31" s="24" t="inlineStr">
        <is>
          <t>Предел этого листа</t>
        </is>
      </c>
    </row>
    <row r="32" ht="30" customHeight="1">
      <c r="B32" s="25" t="inlineStr">
        <is>
          <t>•  Лист считает по цифрам за год одним срезом. Дебиторку по клиентам и срокам, динамику цикла по месяцам он не покажет.</t>
        </is>
      </c>
    </row>
    <row r="33" ht="30" customHeight="1">
      <c r="B33" s="25" t="inlineStr">
        <is>
          <t>•  Финтабло собирает дебиторку, запасы и авансы из учёта и показывает цикл в плане и факте, по контрагентам и по месяцам.</t>
        </is>
      </c>
    </row>
    <row r="34" ht="32" customHeight="1">
      <c r="B34" s="26" t="inlineStr">
        <is>
          <t>Разложить оборотный капитал по контрагентам и месяцам →</t>
        </is>
      </c>
    </row>
    <row r="35">
      <c r="B35" s="1" t="n"/>
      <c r="C35" s="1" t="n"/>
      <c r="D35" s="1" t="n"/>
      <c r="E35" s="1" t="n"/>
      <c r="F35" s="1" t="n"/>
    </row>
    <row r="36">
      <c r="B36" s="1" t="n"/>
      <c r="C36" s="1" t="n"/>
      <c r="D36" s="1" t="n"/>
      <c r="E36" s="1" t="n"/>
      <c r="F36" s="1" t="n"/>
    </row>
  </sheetData>
  <mergeCells count="35">
    <mergeCell ref="B9"/>
    <mergeCell ref="B15"/>
    <mergeCell ref="B24"/>
    <mergeCell ref="B20"/>
    <mergeCell ref="B31:F31"/>
    <mergeCell ref="B26"/>
    <mergeCell ref="B4:E4"/>
    <mergeCell ref="E12"/>
    <mergeCell ref="D2:H2"/>
    <mergeCell ref="B7"/>
    <mergeCell ref="B25"/>
    <mergeCell ref="B16"/>
    <mergeCell ref="B3:H3"/>
    <mergeCell ref="B22"/>
    <mergeCell ref="B27"/>
    <mergeCell ref="E8"/>
    <mergeCell ref="B29:F29"/>
    <mergeCell ref="B12"/>
    <mergeCell ref="B34:F34"/>
    <mergeCell ref="B21"/>
    <mergeCell ref="B11"/>
    <mergeCell ref="F4:H4"/>
    <mergeCell ref="E10"/>
    <mergeCell ref="B14"/>
    <mergeCell ref="E13"/>
    <mergeCell ref="B23"/>
    <mergeCell ref="B8"/>
    <mergeCell ref="E9"/>
    <mergeCell ref="B17"/>
    <mergeCell ref="B13"/>
    <mergeCell ref="B33:F33"/>
    <mergeCell ref="B10"/>
    <mergeCell ref="E11"/>
    <mergeCell ref="B32:F32"/>
    <mergeCell ref="B19"/>
  </mergeCells>
  <hyperlinks>
    <hyperlink xmlns:r="http://schemas.openxmlformats.org/officeDocument/2006/relationships" ref="B4" r:id="rId1"/>
    <hyperlink xmlns:r="http://schemas.openxmlformats.org/officeDocument/2006/relationships" ref="B34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H3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0" customWidth="1" min="2" max="2"/>
    <col width="18" customWidth="1" min="3" max="3"/>
    <col width="3" customWidth="1" min="4" max="4"/>
    <col width="30" customWidth="1" min="5" max="5"/>
    <col width="18" customWidth="1" min="6" max="6"/>
    <col width="12" customWidth="1" min="7" max="7"/>
    <col width="12" customWidth="1" min="8" max="8"/>
    <col width="2.5" customWidth="1" min="9" max="9"/>
  </cols>
  <sheetData>
    <row r="1" ht="10" customHeight="1"/>
    <row r="2" ht="34" customHeight="1">
      <c r="B2" s="1" t="n"/>
      <c r="C2" s="1" t="n"/>
      <c r="D2" s="2" t="inlineStr">
        <is>
          <t>Оборотный капитал и денежный цикл</t>
        </is>
      </c>
    </row>
    <row r="3" ht="26" customHeight="1">
      <c r="B3" s="3" t="inlineStr">
        <is>
          <t>Так на заполненных цифрах. Свои вписывайте на листе «Мой расчёт».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ДЕНЕЖНЫЙ ЦИКЛ · БЕЗ РЕГИСТРАЦИИ</t>
        </is>
      </c>
    </row>
    <row r="5" ht="3" customHeight="1">
      <c r="B5" s="6" t="n"/>
      <c r="C5" s="6" t="n"/>
      <c r="D5" s="6" t="n"/>
      <c r="E5" s="6" t="n"/>
      <c r="F5" s="6" t="n"/>
      <c r="G5" s="6" t="n"/>
      <c r="H5" s="6" t="n"/>
    </row>
    <row r="7" ht="26" customHeight="1">
      <c r="B7" s="7" t="inlineStr">
        <is>
          <t>Данные за год</t>
        </is>
      </c>
    </row>
    <row r="8" ht="26" customHeight="1">
      <c r="B8" s="8" t="inlineStr">
        <is>
          <t>Выручка за год</t>
        </is>
      </c>
      <c r="C8" s="9" t="n">
        <v>120000000</v>
      </c>
      <c r="E8" s="7" t="inlineStr">
        <is>
          <t>Дни оборота по плечам</t>
        </is>
      </c>
    </row>
    <row r="9" ht="21" customHeight="1">
      <c r="B9" s="8" t="inlineStr">
        <is>
          <t>Себестоимость за год (переменные затраты)</t>
        </is>
      </c>
      <c r="C9" s="9" t="n">
        <v>90000000</v>
      </c>
      <c r="E9" s="10" t="inlineStr">
        <is>
          <t>Дебиторка</t>
        </is>
      </c>
      <c r="F9" s="11">
        <f>IF(C8&gt;0,C10/(C8/365),0)</f>
        <v/>
      </c>
    </row>
    <row r="10" ht="21" customHeight="1">
      <c r="B10" s="8" t="inlineStr">
        <is>
          <t>Дебиторка: сколько должны вам клиенты</t>
        </is>
      </c>
      <c r="C10" s="9" t="n">
        <v>16400000</v>
      </c>
      <c r="E10" s="10" t="inlineStr">
        <is>
          <t>Запасы</t>
        </is>
      </c>
      <c r="F10" s="11">
        <f>IF(C9&gt;0,C11/(C9/365),0)</f>
        <v/>
      </c>
    </row>
    <row r="11" ht="21" customHeight="1">
      <c r="B11" s="8" t="inlineStr">
        <is>
          <t>Запасы: товар и материалы на складе</t>
        </is>
      </c>
      <c r="C11" s="9" t="n">
        <v>14800000</v>
      </c>
      <c r="E11" s="10" t="inlineStr">
        <is>
          <t>Кредиторка</t>
        </is>
      </c>
      <c r="F11" s="11">
        <f>IF(C9&gt;0,C12/(C9/365),0)</f>
        <v/>
      </c>
    </row>
    <row r="12" ht="21" customHeight="1">
      <c r="B12" s="8" t="inlineStr">
        <is>
          <t>Кредиторка: сколько должны вы поставщикам</t>
        </is>
      </c>
      <c r="C12" s="9" t="n">
        <v>8600000</v>
      </c>
      <c r="E12" s="10" t="inlineStr">
        <is>
          <t>Авансы полученные</t>
        </is>
      </c>
      <c r="F12" s="11">
        <f>IF(C8&gt;0,C13/(C8/365),0)</f>
        <v/>
      </c>
    </row>
    <row r="13" ht="21" customHeight="1">
      <c r="B13" s="8" t="inlineStr">
        <is>
          <t>Авансы полученные: клиенты заплатили вперёд</t>
        </is>
      </c>
      <c r="C13" s="9" t="n">
        <v>1600000</v>
      </c>
      <c r="E13" s="10" t="inlineStr">
        <is>
          <t>Авансы выданные</t>
        </is>
      </c>
      <c r="F13" s="11">
        <f>IF(C9&gt;0,C14/(C9/365),0)</f>
        <v/>
      </c>
    </row>
    <row r="14" ht="22" customHeight="1">
      <c r="B14" s="8" t="inlineStr">
        <is>
          <t>Авансы выданные: вы заплатили поставщикам вперёд</t>
        </is>
      </c>
      <c r="C14" s="9" t="n">
        <v>1200000</v>
      </c>
    </row>
    <row r="15" ht="22" customHeight="1">
      <c r="B15" s="8" t="inlineStr">
        <is>
          <t>Отсрочка клиентам по договору, дней</t>
        </is>
      </c>
      <c r="C15" s="12" t="n">
        <v>30</v>
      </c>
    </row>
    <row r="16" ht="22" customHeight="1">
      <c r="B16" s="8" t="inlineStr">
        <is>
          <t>Ставка финансирования, % годовых</t>
        </is>
      </c>
      <c r="C16" s="13" t="n">
        <v>25</v>
      </c>
    </row>
    <row r="17" ht="22" customHeight="1">
      <c r="B17" s="8" t="inlineStr">
        <is>
          <t>На сколько планируете вырасти, %</t>
        </is>
      </c>
      <c r="C17" s="13" t="n">
        <v>30</v>
      </c>
    </row>
    <row r="19" ht="28" customHeight="1">
      <c r="B19" s="7" t="inlineStr">
        <is>
          <t>Что читается с этих цифр</t>
        </is>
      </c>
    </row>
    <row r="20" ht="24" customHeight="1">
      <c r="B20" s="14" t="inlineStr">
        <is>
          <t>Денежный цикл: сколько дней деньги заморожены</t>
        </is>
      </c>
      <c r="C20" s="15">
        <f>(F10+F9-F11-F12+F13)</f>
        <v/>
      </c>
    </row>
    <row r="21" ht="24" customHeight="1">
      <c r="B21" s="14" t="inlineStr">
        <is>
          <t>Операционный цикл: от закупки до денег клиента</t>
        </is>
      </c>
      <c r="C21" s="16">
        <f>(F10+F9)</f>
        <v/>
      </c>
    </row>
    <row r="22" ht="24" customHeight="1">
      <c r="B22" s="14" t="inlineStr">
        <is>
          <t>Потребность в обороте: сколько денег заморожено</t>
        </is>
      </c>
      <c r="C22" s="17">
        <f>(C10+C11+C14-C12-C13)</f>
        <v/>
      </c>
    </row>
    <row r="23" ht="24" customHeight="1">
      <c r="B23" s="14" t="inlineStr">
        <is>
          <t>Доля в годовой выручке</t>
        </is>
      </c>
      <c r="C23" s="18">
        <f>IF(C8&gt;0,(C10+C11+C14-C12-C13)/C8*100,0)</f>
        <v/>
      </c>
    </row>
    <row r="24" ht="24" customHeight="1">
      <c r="B24" s="14" t="inlineStr">
        <is>
          <t>Стоимость финансирования в год</t>
        </is>
      </c>
      <c r="C24" s="17">
        <f>IF((C10+C11+C14-C12-C13)&gt;0,(C10+C11+C14-C12-C13)*C16/100,0)</f>
        <v/>
      </c>
    </row>
    <row r="25" ht="24" customHeight="1">
      <c r="B25" s="14" t="inlineStr">
        <is>
          <t>Денег нужно на рост: заморозится дополнительно</t>
        </is>
      </c>
      <c r="C25" s="19">
        <f>IF((C10+C11+C14-C12-C13)&gt;0,(C10+C11+C14-C12-C13)*C17/100,0)</f>
        <v/>
      </c>
    </row>
    <row r="26" ht="24" customHeight="1">
      <c r="B26" s="14" t="inlineStr">
        <is>
          <t>Просрочка против договора: дни сверх отсрочки</t>
        </is>
      </c>
      <c r="C26" s="20">
        <f>MAX(0,(F9-C15))</f>
        <v/>
      </c>
    </row>
    <row r="27" ht="24" customHeight="1">
      <c r="B27" s="14" t="inlineStr">
        <is>
          <t>В просрочке заморожено</t>
        </is>
      </c>
      <c r="C27" s="21">
        <f>MAX(0,(F9-C15))*(C8/365)</f>
        <v/>
      </c>
    </row>
    <row r="29" ht="46" customHeight="1">
      <c r="B29" s="22">
        <f>IF((F10+F9-F11-F12+F13)&lt;0,"Денежный цикл отрицательный: бизнес живёт на деньгах клиентов. Это выгодно, но при падении продаж эти авансы придётся вернуть работой.",IF((C10+C11+C14-C12-C13)&gt;0,"Потребность в обороте положительная: рост продаж будет требовать денег, и именно здесь у прибыльного бизнеса кончаются деньги.","Впишите цифры за год, и здесь появится вывод."))</f>
        <v/>
      </c>
      <c r="C29" s="23" t="n"/>
      <c r="D29" s="23" t="n"/>
      <c r="E29" s="23" t="n"/>
      <c r="F29" s="23" t="n"/>
    </row>
    <row r="30" ht="14" customHeight="1"/>
    <row r="31" ht="30" customHeight="1">
      <c r="B31" s="24" t="inlineStr">
        <is>
          <t>Предел этого листа</t>
        </is>
      </c>
    </row>
    <row r="32" ht="30" customHeight="1">
      <c r="B32" s="25" t="inlineStr">
        <is>
          <t>•  Лист считает по цифрам за год одним срезом. Дебиторку по клиентам и срокам, динамику цикла по месяцам он не покажет.</t>
        </is>
      </c>
    </row>
    <row r="33" ht="30" customHeight="1">
      <c r="B33" s="25" t="inlineStr">
        <is>
          <t>•  Финтабло собирает дебиторку, запасы и авансы из учёта и показывает цикл в плане и факте, по контрагентам и по месяцам.</t>
        </is>
      </c>
    </row>
    <row r="34" ht="32" customHeight="1">
      <c r="B34" s="26" t="inlineStr">
        <is>
          <t>Разложить оборотный капитал по контрагентам и месяцам →</t>
        </is>
      </c>
    </row>
    <row r="35">
      <c r="B35" s="1" t="n"/>
      <c r="C35" s="1" t="n"/>
      <c r="D35" s="1" t="n"/>
      <c r="E35" s="1" t="n"/>
      <c r="F35" s="1" t="n"/>
    </row>
    <row r="36">
      <c r="B36" s="1" t="n"/>
      <c r="C36" s="1" t="n"/>
      <c r="D36" s="1" t="n"/>
      <c r="E36" s="1" t="n"/>
      <c r="F36" s="1" t="n"/>
    </row>
  </sheetData>
  <mergeCells count="35">
    <mergeCell ref="B9"/>
    <mergeCell ref="B15"/>
    <mergeCell ref="B24"/>
    <mergeCell ref="B20"/>
    <mergeCell ref="B31:F31"/>
    <mergeCell ref="B26"/>
    <mergeCell ref="B4:E4"/>
    <mergeCell ref="E12"/>
    <mergeCell ref="D2:H2"/>
    <mergeCell ref="B7"/>
    <mergeCell ref="B25"/>
    <mergeCell ref="B16"/>
    <mergeCell ref="B3:H3"/>
    <mergeCell ref="B22"/>
    <mergeCell ref="B27"/>
    <mergeCell ref="E8"/>
    <mergeCell ref="B29:F29"/>
    <mergeCell ref="B12"/>
    <mergeCell ref="B34:F34"/>
    <mergeCell ref="B21"/>
    <mergeCell ref="B11"/>
    <mergeCell ref="F4:H4"/>
    <mergeCell ref="E10"/>
    <mergeCell ref="B14"/>
    <mergeCell ref="E13"/>
    <mergeCell ref="B23"/>
    <mergeCell ref="B8"/>
    <mergeCell ref="E9"/>
    <mergeCell ref="B17"/>
    <mergeCell ref="B13"/>
    <mergeCell ref="B33:F33"/>
    <mergeCell ref="B10"/>
    <mergeCell ref="E11"/>
    <mergeCell ref="B32:F32"/>
    <mergeCell ref="B19"/>
  </mergeCells>
  <hyperlinks>
    <hyperlink xmlns:r="http://schemas.openxmlformats.org/officeDocument/2006/relationships" ref="B4" r:id="rId1"/>
    <hyperlink xmlns:r="http://schemas.openxmlformats.org/officeDocument/2006/relationships" ref="B34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2026-09-10T18:05:41Z</dcterms:created>
  <dcterms:modified xsi:type="dcterms:W3CDTF">2026-09-10T18:05:41Z</dcterms:modified>
</cp:coreProperties>
</file>